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1655" windowHeight="6885"/>
  </bookViews>
  <sheets>
    <sheet name="MT CONTRATADOS OCTUBRE 2021" sheetId="2" r:id="rId1"/>
  </sheets>
  <definedNames>
    <definedName name="_xlnm._FilterDatabase" localSheetId="0" hidden="1">'MT CONTRATADOS OCTUBRE 2021'!$B$4:$U$172</definedName>
    <definedName name="_xlnm.Print_Area" localSheetId="0">'MT CONTRATADOS OCTUBRE 2021'!$A$1:$U$193</definedName>
    <definedName name="_xlnm.Print_Titles" localSheetId="0">'MT CONTRATADOS OCTUBRE 2021'!$1:$6</definedName>
  </definedNames>
  <calcPr calcId="162913"/>
</workbook>
</file>

<file path=xl/calcChain.xml><?xml version="1.0" encoding="utf-8"?>
<calcChain xmlns="http://schemas.openxmlformats.org/spreadsheetml/2006/main"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K182" i="2"/>
  <c r="J182" i="2"/>
  <c r="I182" i="2"/>
  <c r="K177" i="2"/>
  <c r="J177" i="2"/>
  <c r="I177" i="2"/>
  <c r="M141" i="2" l="1"/>
  <c r="N141" i="2"/>
  <c r="O141" i="2"/>
  <c r="P141" i="2"/>
  <c r="M119" i="2"/>
  <c r="N119" i="2"/>
  <c r="O119" i="2"/>
  <c r="P119" i="2"/>
  <c r="M109" i="2"/>
  <c r="N109" i="2"/>
  <c r="O109" i="2"/>
  <c r="P109" i="2"/>
  <c r="M42" i="2"/>
  <c r="N42" i="2"/>
  <c r="O42" i="2"/>
  <c r="P42" i="2"/>
  <c r="Q141" i="2" l="1"/>
  <c r="R119" i="2"/>
  <c r="T119" i="2" s="1"/>
  <c r="Q109" i="2"/>
  <c r="Q119" i="2"/>
  <c r="S141" i="2"/>
  <c r="S109" i="2"/>
  <c r="R141" i="2"/>
  <c r="T141" i="2" s="1"/>
  <c r="R109" i="2"/>
  <c r="T109" i="2" s="1"/>
  <c r="S119" i="2"/>
  <c r="S42" i="2"/>
  <c r="Q42" i="2"/>
  <c r="R42" i="2"/>
  <c r="T42" i="2" s="1"/>
  <c r="M105" i="2"/>
  <c r="N105" i="2"/>
  <c r="O105" i="2"/>
  <c r="P105" i="2"/>
  <c r="Q105" i="2" l="1"/>
  <c r="R105" i="2"/>
  <c r="T105" i="2" s="1"/>
  <c r="S105" i="2"/>
  <c r="P120" i="2"/>
  <c r="O120" i="2"/>
  <c r="N120" i="2"/>
  <c r="M120" i="2"/>
  <c r="P173" i="2"/>
  <c r="O173" i="2"/>
  <c r="N173" i="2"/>
  <c r="M173" i="2"/>
  <c r="P95" i="2"/>
  <c r="O95" i="2"/>
  <c r="N95" i="2"/>
  <c r="M95" i="2"/>
  <c r="P59" i="2"/>
  <c r="O59" i="2"/>
  <c r="N59" i="2"/>
  <c r="M59" i="2"/>
  <c r="P37" i="2"/>
  <c r="O37" i="2"/>
  <c r="N37" i="2"/>
  <c r="M37" i="2"/>
  <c r="P13" i="2"/>
  <c r="O13" i="2"/>
  <c r="N13" i="2"/>
  <c r="M13" i="2"/>
  <c r="R13" i="2" l="1"/>
  <c r="T13" i="2" s="1"/>
  <c r="S95" i="2"/>
  <c r="R120" i="2"/>
  <c r="T120" i="2" s="1"/>
  <c r="S13" i="2"/>
  <c r="Q173" i="2"/>
  <c r="S120" i="2"/>
  <c r="Q120" i="2"/>
  <c r="Q59" i="2"/>
  <c r="R95" i="2"/>
  <c r="T95" i="2" s="1"/>
  <c r="S173" i="2"/>
  <c r="R173" i="2"/>
  <c r="T173" i="2" s="1"/>
  <c r="Q95" i="2"/>
  <c r="R59" i="2"/>
  <c r="T59" i="2" s="1"/>
  <c r="S59" i="2"/>
  <c r="S37" i="2"/>
  <c r="Q13" i="2"/>
  <c r="R37" i="2"/>
  <c r="T37" i="2" s="1"/>
  <c r="Q37" i="2"/>
  <c r="M163" i="2"/>
  <c r="N163" i="2"/>
  <c r="O163" i="2"/>
  <c r="P163" i="2"/>
  <c r="M154" i="2"/>
  <c r="N154" i="2"/>
  <c r="O154" i="2"/>
  <c r="P154" i="2"/>
  <c r="M144" i="2"/>
  <c r="N144" i="2"/>
  <c r="O144" i="2"/>
  <c r="P144" i="2"/>
  <c r="M137" i="2"/>
  <c r="N137" i="2"/>
  <c r="O137" i="2"/>
  <c r="P137" i="2"/>
  <c r="M130" i="2"/>
  <c r="N130" i="2"/>
  <c r="O130" i="2"/>
  <c r="P130" i="2"/>
  <c r="P124" i="2"/>
  <c r="O124" i="2"/>
  <c r="N124" i="2"/>
  <c r="M124" i="2"/>
  <c r="P123" i="2"/>
  <c r="O123" i="2"/>
  <c r="N123" i="2"/>
  <c r="M123" i="2"/>
  <c r="M122" i="2"/>
  <c r="N122" i="2"/>
  <c r="O122" i="2"/>
  <c r="P122" i="2"/>
  <c r="M111" i="2"/>
  <c r="N111" i="2"/>
  <c r="O111" i="2"/>
  <c r="P111" i="2"/>
  <c r="M108" i="2"/>
  <c r="N108" i="2"/>
  <c r="O108" i="2"/>
  <c r="P108" i="2"/>
  <c r="M106" i="2"/>
  <c r="N106" i="2"/>
  <c r="O106" i="2"/>
  <c r="P106" i="2"/>
  <c r="Q163" i="2" l="1"/>
  <c r="S163" i="2"/>
  <c r="R163" i="2"/>
  <c r="T163" i="2" s="1"/>
  <c r="R154" i="2"/>
  <c r="T154" i="2" s="1"/>
  <c r="S154" i="2"/>
  <c r="Q154" i="2"/>
  <c r="Q144" i="2"/>
  <c r="R144" i="2"/>
  <c r="T144" i="2" s="1"/>
  <c r="R137" i="2"/>
  <c r="T137" i="2" s="1"/>
  <c r="S144" i="2"/>
  <c r="S137" i="2"/>
  <c r="Q137" i="2"/>
  <c r="Q124" i="2"/>
  <c r="Q130" i="2"/>
  <c r="R130" i="2"/>
  <c r="T130" i="2" s="1"/>
  <c r="S130" i="2"/>
  <c r="S124" i="2"/>
  <c r="R123" i="2"/>
  <c r="T123" i="2" s="1"/>
  <c r="S123" i="2"/>
  <c r="Q122" i="2"/>
  <c r="S122" i="2"/>
  <c r="Q111" i="2"/>
  <c r="R122" i="2"/>
  <c r="T122" i="2" s="1"/>
  <c r="R124" i="2"/>
  <c r="T124" i="2" s="1"/>
  <c r="Q123" i="2"/>
  <c r="R111" i="2"/>
  <c r="T111" i="2" s="1"/>
  <c r="Q108" i="2"/>
  <c r="S111" i="2"/>
  <c r="R108" i="2"/>
  <c r="T108" i="2" s="1"/>
  <c r="Q106" i="2"/>
  <c r="S108" i="2"/>
  <c r="R106" i="2"/>
  <c r="T106" i="2" s="1"/>
  <c r="S106" i="2"/>
  <c r="M103" i="2"/>
  <c r="N103" i="2"/>
  <c r="O103" i="2"/>
  <c r="P103" i="2"/>
  <c r="M98" i="2"/>
  <c r="N98" i="2"/>
  <c r="O98" i="2"/>
  <c r="P98" i="2"/>
  <c r="M94" i="2"/>
  <c r="N94" i="2"/>
  <c r="O94" i="2"/>
  <c r="P94" i="2"/>
  <c r="M93" i="2"/>
  <c r="N93" i="2"/>
  <c r="O93" i="2"/>
  <c r="P93" i="2"/>
  <c r="M78" i="2"/>
  <c r="N78" i="2"/>
  <c r="O78" i="2"/>
  <c r="P78" i="2"/>
  <c r="M40" i="2"/>
  <c r="N40" i="2"/>
  <c r="O40" i="2"/>
  <c r="P40" i="2"/>
  <c r="M174" i="2"/>
  <c r="N174" i="2"/>
  <c r="O174" i="2"/>
  <c r="P174" i="2"/>
  <c r="M36" i="2"/>
  <c r="N36" i="2"/>
  <c r="O36" i="2"/>
  <c r="P36" i="2"/>
  <c r="M24" i="2"/>
  <c r="N24" i="2"/>
  <c r="O24" i="2"/>
  <c r="P24" i="2"/>
  <c r="M19" i="2"/>
  <c r="N19" i="2"/>
  <c r="O19" i="2"/>
  <c r="P19" i="2"/>
  <c r="M14" i="2"/>
  <c r="N14" i="2"/>
  <c r="O14" i="2"/>
  <c r="P14" i="2"/>
  <c r="M18" i="2"/>
  <c r="N18" i="2"/>
  <c r="O18" i="2"/>
  <c r="P18" i="2"/>
  <c r="M17" i="2"/>
  <c r="N17" i="2"/>
  <c r="O17" i="2"/>
  <c r="P17" i="2"/>
  <c r="Q103" i="2" l="1"/>
  <c r="S103" i="2"/>
  <c r="R103" i="2"/>
  <c r="T103" i="2" s="1"/>
  <c r="S98" i="2"/>
  <c r="R98" i="2"/>
  <c r="T98" i="2" s="1"/>
  <c r="Q94" i="2"/>
  <c r="Q98" i="2"/>
  <c r="S93" i="2"/>
  <c r="Q93" i="2"/>
  <c r="R94" i="2"/>
  <c r="T94" i="2" s="1"/>
  <c r="R93" i="2"/>
  <c r="T93" i="2" s="1"/>
  <c r="S94" i="2"/>
  <c r="S78" i="2"/>
  <c r="Q78" i="2"/>
  <c r="R78" i="2"/>
  <c r="T78" i="2" s="1"/>
  <c r="Q40" i="2"/>
  <c r="S40" i="2"/>
  <c r="R40" i="2"/>
  <c r="T40" i="2" s="1"/>
  <c r="Q174" i="2"/>
  <c r="R174" i="2"/>
  <c r="T174" i="2" s="1"/>
  <c r="S174" i="2"/>
  <c r="Q36" i="2"/>
  <c r="S36" i="2"/>
  <c r="Q24" i="2"/>
  <c r="R24" i="2"/>
  <c r="T24" i="2" s="1"/>
  <c r="S24" i="2"/>
  <c r="R36" i="2"/>
  <c r="T36" i="2" s="1"/>
  <c r="Q19" i="2"/>
  <c r="S19" i="2"/>
  <c r="S14" i="2"/>
  <c r="R19" i="2"/>
  <c r="T19" i="2" s="1"/>
  <c r="Q14" i="2"/>
  <c r="R18" i="2"/>
  <c r="T18" i="2" s="1"/>
  <c r="R14" i="2"/>
  <c r="T14" i="2" s="1"/>
  <c r="Q17" i="2"/>
  <c r="Q18" i="2"/>
  <c r="S17" i="2"/>
  <c r="S18" i="2"/>
  <c r="R17" i="2"/>
  <c r="T17" i="2" s="1"/>
  <c r="M175" i="2" l="1"/>
  <c r="P175" i="2"/>
  <c r="O175" i="2"/>
  <c r="N175" i="2"/>
  <c r="M169" i="2"/>
  <c r="N169" i="2"/>
  <c r="O169" i="2"/>
  <c r="P169" i="2"/>
  <c r="M168" i="2"/>
  <c r="N168" i="2"/>
  <c r="O168" i="2"/>
  <c r="P168" i="2"/>
  <c r="M162" i="2"/>
  <c r="N162" i="2"/>
  <c r="O162" i="2"/>
  <c r="P162" i="2"/>
  <c r="M153" i="2"/>
  <c r="N153" i="2"/>
  <c r="O153" i="2"/>
  <c r="P153" i="2"/>
  <c r="P149" i="2"/>
  <c r="O149" i="2"/>
  <c r="N149" i="2"/>
  <c r="M149" i="2"/>
  <c r="P148" i="2"/>
  <c r="O148" i="2"/>
  <c r="N148" i="2"/>
  <c r="M148" i="2"/>
  <c r="P140" i="2"/>
  <c r="O140" i="2"/>
  <c r="N140" i="2"/>
  <c r="M140" i="2"/>
  <c r="M138" i="2"/>
  <c r="N138" i="2"/>
  <c r="O138" i="2"/>
  <c r="P138" i="2"/>
  <c r="M136" i="2"/>
  <c r="N136" i="2"/>
  <c r="O136" i="2"/>
  <c r="P136" i="2"/>
  <c r="P134" i="2"/>
  <c r="O134" i="2"/>
  <c r="N134" i="2"/>
  <c r="M134" i="2"/>
  <c r="P131" i="2"/>
  <c r="O131" i="2"/>
  <c r="N131" i="2"/>
  <c r="M131" i="2"/>
  <c r="P127" i="2"/>
  <c r="O127" i="2"/>
  <c r="N127" i="2"/>
  <c r="M127" i="2"/>
  <c r="P114" i="2"/>
  <c r="O114" i="2"/>
  <c r="N114" i="2"/>
  <c r="M114" i="2"/>
  <c r="M113" i="2"/>
  <c r="N113" i="2"/>
  <c r="O113" i="2"/>
  <c r="P113" i="2"/>
  <c r="M107" i="2"/>
  <c r="N107" i="2"/>
  <c r="O107" i="2"/>
  <c r="P107" i="2"/>
  <c r="M101" i="2"/>
  <c r="N101" i="2"/>
  <c r="O101" i="2"/>
  <c r="P101" i="2"/>
  <c r="P100" i="2"/>
  <c r="O100" i="2"/>
  <c r="N100" i="2"/>
  <c r="M100" i="2"/>
  <c r="M90" i="2"/>
  <c r="N90" i="2"/>
  <c r="O90" i="2"/>
  <c r="P90" i="2"/>
  <c r="M92" i="2"/>
  <c r="N92" i="2"/>
  <c r="O92" i="2"/>
  <c r="P92" i="2"/>
  <c r="Q140" i="2" l="1"/>
  <c r="Q153" i="2"/>
  <c r="S169" i="2"/>
  <c r="R148" i="2"/>
  <c r="T148" i="2" s="1"/>
  <c r="Q162" i="2"/>
  <c r="Q136" i="2"/>
  <c r="Q113" i="2"/>
  <c r="R107" i="2"/>
  <c r="T107" i="2" s="1"/>
  <c r="S168" i="2"/>
  <c r="S107" i="2"/>
  <c r="Q134" i="2"/>
  <c r="S113" i="2"/>
  <c r="S100" i="2"/>
  <c r="Q101" i="2"/>
  <c r="S175" i="2"/>
  <c r="R138" i="2"/>
  <c r="T138" i="2" s="1"/>
  <c r="Q100" i="2"/>
  <c r="Q148" i="2"/>
  <c r="Q168" i="2"/>
  <c r="R162" i="2"/>
  <c r="T162" i="2" s="1"/>
  <c r="S149" i="2"/>
  <c r="Q149" i="2"/>
  <c r="Q169" i="2"/>
  <c r="S92" i="2"/>
  <c r="R90" i="2"/>
  <c r="T90" i="2" s="1"/>
  <c r="R92" i="2"/>
  <c r="T92" i="2" s="1"/>
  <c r="S101" i="2"/>
  <c r="S138" i="2"/>
  <c r="S153" i="2"/>
  <c r="S162" i="2"/>
  <c r="Q90" i="2"/>
  <c r="R101" i="2"/>
  <c r="T101" i="2" s="1"/>
  <c r="Q107" i="2"/>
  <c r="S134" i="2"/>
  <c r="Q138" i="2"/>
  <c r="R140" i="2"/>
  <c r="T140" i="2" s="1"/>
  <c r="R153" i="2"/>
  <c r="T153" i="2" s="1"/>
  <c r="R169" i="2"/>
  <c r="T169" i="2" s="1"/>
  <c r="S90" i="2"/>
  <c r="R113" i="2"/>
  <c r="T113" i="2" s="1"/>
  <c r="R136" i="2"/>
  <c r="T136" i="2" s="1"/>
  <c r="R168" i="2"/>
  <c r="T168" i="2" s="1"/>
  <c r="R134" i="2"/>
  <c r="T134" i="2" s="1"/>
  <c r="R100" i="2"/>
  <c r="T100" i="2" s="1"/>
  <c r="S136" i="2"/>
  <c r="S140" i="2"/>
  <c r="S148" i="2"/>
  <c r="R149" i="2"/>
  <c r="T149" i="2" s="1"/>
  <c r="R175" i="2"/>
  <c r="T175" i="2" s="1"/>
  <c r="Q175" i="2"/>
  <c r="Q114" i="2"/>
  <c r="R131" i="2"/>
  <c r="T131" i="2" s="1"/>
  <c r="R114" i="2"/>
  <c r="T114" i="2" s="1"/>
  <c r="R127" i="2"/>
  <c r="T127" i="2" s="1"/>
  <c r="S131" i="2"/>
  <c r="S114" i="2"/>
  <c r="S127" i="2"/>
  <c r="Q127" i="2"/>
  <c r="Q131" i="2"/>
  <c r="Q92" i="2"/>
  <c r="M72" i="2"/>
  <c r="N72" i="2"/>
  <c r="O72" i="2"/>
  <c r="P72" i="2"/>
  <c r="M85" i="2"/>
  <c r="N85" i="2"/>
  <c r="O85" i="2"/>
  <c r="P85" i="2"/>
  <c r="M25" i="2"/>
  <c r="N25" i="2"/>
  <c r="O25" i="2"/>
  <c r="P25" i="2"/>
  <c r="M31" i="2"/>
  <c r="N31" i="2"/>
  <c r="O31" i="2"/>
  <c r="P31" i="2"/>
  <c r="M8" i="2"/>
  <c r="N8" i="2"/>
  <c r="O8" i="2"/>
  <c r="P8" i="2"/>
  <c r="L7" i="2"/>
  <c r="L177" i="2" s="1"/>
  <c r="M7" i="2"/>
  <c r="N7" i="2"/>
  <c r="O7" i="2"/>
  <c r="P7" i="2"/>
  <c r="M26" i="2"/>
  <c r="N26" i="2"/>
  <c r="O26" i="2"/>
  <c r="R26" i="2" s="1"/>
  <c r="T26" i="2" s="1"/>
  <c r="P26" i="2"/>
  <c r="M15" i="2"/>
  <c r="N15" i="2"/>
  <c r="O15" i="2"/>
  <c r="P15" i="2"/>
  <c r="M20" i="2"/>
  <c r="N20" i="2"/>
  <c r="O20" i="2"/>
  <c r="P20" i="2"/>
  <c r="M16" i="2"/>
  <c r="N16" i="2"/>
  <c r="O16" i="2"/>
  <c r="P16" i="2"/>
  <c r="R85" i="2" l="1"/>
  <c r="T85" i="2" s="1"/>
  <c r="Q16" i="2"/>
  <c r="R72" i="2"/>
  <c r="T72" i="2" s="1"/>
  <c r="Q20" i="2"/>
  <c r="R15" i="2"/>
  <c r="T15" i="2" s="1"/>
  <c r="Q31" i="2"/>
  <c r="Q72" i="2"/>
  <c r="S16" i="2"/>
  <c r="Q15" i="2"/>
  <c r="R7" i="2"/>
  <c r="T7" i="2" s="1"/>
  <c r="R25" i="2"/>
  <c r="T25" i="2" s="1"/>
  <c r="S7" i="2"/>
  <c r="R8" i="2"/>
  <c r="R31" i="2"/>
  <c r="T31" i="2" s="1"/>
  <c r="R20" i="2"/>
  <c r="T20" i="2" s="1"/>
  <c r="S20" i="2"/>
  <c r="S15" i="2"/>
  <c r="Q85" i="2"/>
  <c r="S72" i="2"/>
  <c r="S85" i="2"/>
  <c r="Q8" i="2"/>
  <c r="S25" i="2"/>
  <c r="R16" i="2"/>
  <c r="T16" i="2" s="1"/>
  <c r="S8" i="2"/>
  <c r="S31" i="2"/>
  <c r="Q25" i="2"/>
  <c r="Q7" i="2"/>
  <c r="Q26" i="2"/>
  <c r="S26" i="2"/>
  <c r="M164" i="2"/>
  <c r="N164" i="2"/>
  <c r="O164" i="2"/>
  <c r="P164" i="2"/>
  <c r="M11" i="2"/>
  <c r="N11" i="2"/>
  <c r="O11" i="2"/>
  <c r="P11" i="2"/>
  <c r="M147" i="2"/>
  <c r="N147" i="2"/>
  <c r="O147" i="2"/>
  <c r="P147" i="2"/>
  <c r="M74" i="2"/>
  <c r="N74" i="2"/>
  <c r="O74" i="2"/>
  <c r="P74" i="2"/>
  <c r="T8" i="2" l="1"/>
  <c r="R164" i="2"/>
  <c r="T164" i="2" s="1"/>
  <c r="Q164" i="2"/>
  <c r="R74" i="2"/>
  <c r="T74" i="2" s="1"/>
  <c r="Q147" i="2"/>
  <c r="S11" i="2"/>
  <c r="S164" i="2"/>
  <c r="S147" i="2"/>
  <c r="Q11" i="2"/>
  <c r="R147" i="2"/>
  <c r="T147" i="2" s="1"/>
  <c r="R11" i="2"/>
  <c r="T11" i="2" s="1"/>
  <c r="S74" i="2"/>
  <c r="Q74" i="2"/>
  <c r="M121" i="2"/>
  <c r="N121" i="2"/>
  <c r="O121" i="2"/>
  <c r="P121" i="2"/>
  <c r="M160" i="2"/>
  <c r="N160" i="2"/>
  <c r="O160" i="2"/>
  <c r="P160" i="2"/>
  <c r="R121" i="2" l="1"/>
  <c r="T121" i="2" s="1"/>
  <c r="Q160" i="2"/>
  <c r="R160" i="2"/>
  <c r="T160" i="2" s="1"/>
  <c r="Q121" i="2"/>
  <c r="S160" i="2"/>
  <c r="S121" i="2"/>
  <c r="M28" i="2" l="1"/>
  <c r="N28" i="2"/>
  <c r="O28" i="2"/>
  <c r="P28" i="2"/>
  <c r="R28" i="2" l="1"/>
  <c r="T28" i="2" s="1"/>
  <c r="Q28" i="2"/>
  <c r="S28" i="2"/>
  <c r="M167" i="2"/>
  <c r="N167" i="2"/>
  <c r="O167" i="2"/>
  <c r="P167" i="2"/>
  <c r="M161" i="2"/>
  <c r="N161" i="2"/>
  <c r="O161" i="2"/>
  <c r="P161" i="2"/>
  <c r="M159" i="2"/>
  <c r="N159" i="2"/>
  <c r="O159" i="2"/>
  <c r="P159" i="2"/>
  <c r="M152" i="2"/>
  <c r="N152" i="2"/>
  <c r="O152" i="2"/>
  <c r="P152" i="2"/>
  <c r="M150" i="2"/>
  <c r="N150" i="2"/>
  <c r="O150" i="2"/>
  <c r="P150" i="2"/>
  <c r="M146" i="2"/>
  <c r="N146" i="2"/>
  <c r="O146" i="2"/>
  <c r="P146" i="2"/>
  <c r="M143" i="2"/>
  <c r="N143" i="2"/>
  <c r="O143" i="2"/>
  <c r="P143" i="2"/>
  <c r="M139" i="2"/>
  <c r="N139" i="2"/>
  <c r="O139" i="2"/>
  <c r="P139" i="2"/>
  <c r="M132" i="2"/>
  <c r="N132" i="2"/>
  <c r="O132" i="2"/>
  <c r="P132" i="2"/>
  <c r="M129" i="2"/>
  <c r="N129" i="2"/>
  <c r="O129" i="2"/>
  <c r="P129" i="2"/>
  <c r="M126" i="2"/>
  <c r="N126" i="2"/>
  <c r="O126" i="2"/>
  <c r="P126" i="2"/>
  <c r="M125" i="2"/>
  <c r="N125" i="2"/>
  <c r="O125" i="2"/>
  <c r="P125" i="2"/>
  <c r="M112" i="2"/>
  <c r="N112" i="2"/>
  <c r="O112" i="2"/>
  <c r="P112" i="2"/>
  <c r="M96" i="2"/>
  <c r="N96" i="2"/>
  <c r="O96" i="2"/>
  <c r="P96" i="2"/>
  <c r="M43" i="2"/>
  <c r="N43" i="2"/>
  <c r="O43" i="2"/>
  <c r="P43" i="2"/>
  <c r="M56" i="2"/>
  <c r="N56" i="2"/>
  <c r="O56" i="2"/>
  <c r="P56" i="2"/>
  <c r="M71" i="2"/>
  <c r="N71" i="2"/>
  <c r="O71" i="2"/>
  <c r="P71" i="2"/>
  <c r="R167" i="2" l="1"/>
  <c r="T167" i="2" s="1"/>
  <c r="R150" i="2"/>
  <c r="T150" i="2" s="1"/>
  <c r="R143" i="2"/>
  <c r="T143" i="2" s="1"/>
  <c r="Q167" i="2"/>
  <c r="R139" i="2"/>
  <c r="T139" i="2" s="1"/>
  <c r="R161" i="2"/>
  <c r="T161" i="2" s="1"/>
  <c r="R132" i="2"/>
  <c r="T132" i="2" s="1"/>
  <c r="Q159" i="2"/>
  <c r="Q161" i="2"/>
  <c r="S161" i="2"/>
  <c r="S167" i="2"/>
  <c r="S159" i="2"/>
  <c r="R159" i="2"/>
  <c r="T159" i="2" s="1"/>
  <c r="Q150" i="2"/>
  <c r="S152" i="2"/>
  <c r="Q152" i="2"/>
  <c r="S150" i="2"/>
  <c r="Q125" i="2"/>
  <c r="Q132" i="2"/>
  <c r="Q146" i="2"/>
  <c r="R152" i="2"/>
  <c r="T152" i="2" s="1"/>
  <c r="R146" i="2"/>
  <c r="T146" i="2" s="1"/>
  <c r="Q143" i="2"/>
  <c r="Q139" i="2"/>
  <c r="S146" i="2"/>
  <c r="S143" i="2"/>
  <c r="S139" i="2"/>
  <c r="S132" i="2"/>
  <c r="S129" i="2"/>
  <c r="R129" i="2"/>
  <c r="T129" i="2" s="1"/>
  <c r="Q126" i="2"/>
  <c r="R126" i="2"/>
  <c r="T126" i="2" s="1"/>
  <c r="Q129" i="2"/>
  <c r="S125" i="2"/>
  <c r="S112" i="2"/>
  <c r="S126" i="2"/>
  <c r="Q112" i="2"/>
  <c r="Q96" i="2"/>
  <c r="R125" i="2"/>
  <c r="T125" i="2" s="1"/>
  <c r="R112" i="2"/>
  <c r="T112" i="2" s="1"/>
  <c r="S96" i="2"/>
  <c r="Q43" i="2"/>
  <c r="R96" i="2"/>
  <c r="T96" i="2" s="1"/>
  <c r="Q56" i="2"/>
  <c r="R71" i="2"/>
  <c r="T71" i="2" s="1"/>
  <c r="R43" i="2"/>
  <c r="T43" i="2" s="1"/>
  <c r="S56" i="2"/>
  <c r="S43" i="2"/>
  <c r="R56" i="2"/>
  <c r="T56" i="2" s="1"/>
  <c r="S71" i="2"/>
  <c r="Q71" i="2"/>
  <c r="M65" i="2"/>
  <c r="N65" i="2"/>
  <c r="O65" i="2"/>
  <c r="P65" i="2"/>
  <c r="M64" i="2"/>
  <c r="N64" i="2"/>
  <c r="O64" i="2"/>
  <c r="P64" i="2"/>
  <c r="M32" i="2"/>
  <c r="N32" i="2"/>
  <c r="O32" i="2"/>
  <c r="P32" i="2"/>
  <c r="M21" i="2"/>
  <c r="N21" i="2"/>
  <c r="O21" i="2"/>
  <c r="P21" i="2"/>
  <c r="R65" i="2" l="1"/>
  <c r="T65" i="2" s="1"/>
  <c r="R64" i="2"/>
  <c r="T64" i="2" s="1"/>
  <c r="Q64" i="2"/>
  <c r="R32" i="2"/>
  <c r="T32" i="2" s="1"/>
  <c r="Q32" i="2"/>
  <c r="S64" i="2"/>
  <c r="Q65" i="2"/>
  <c r="S21" i="2"/>
  <c r="Q21" i="2"/>
  <c r="R21" i="2"/>
  <c r="T21" i="2" s="1"/>
  <c r="S32" i="2"/>
  <c r="S65" i="2"/>
  <c r="M97" i="2"/>
  <c r="N97" i="2"/>
  <c r="O97" i="2"/>
  <c r="P97" i="2"/>
  <c r="M86" i="2"/>
  <c r="N86" i="2"/>
  <c r="O86" i="2"/>
  <c r="P86" i="2"/>
  <c r="M54" i="2"/>
  <c r="N54" i="2"/>
  <c r="O54" i="2"/>
  <c r="P54" i="2"/>
  <c r="M73" i="2"/>
  <c r="N73" i="2"/>
  <c r="O73" i="2"/>
  <c r="P73" i="2"/>
  <c r="M70" i="2"/>
  <c r="N70" i="2"/>
  <c r="O70" i="2"/>
  <c r="P70" i="2"/>
  <c r="M66" i="2"/>
  <c r="N66" i="2"/>
  <c r="O66" i="2"/>
  <c r="P66" i="2"/>
  <c r="M38" i="2"/>
  <c r="N38" i="2"/>
  <c r="O38" i="2"/>
  <c r="P38" i="2"/>
  <c r="M12" i="2"/>
  <c r="N12" i="2"/>
  <c r="O12" i="2"/>
  <c r="P12" i="2"/>
  <c r="M9" i="2"/>
  <c r="N9" i="2"/>
  <c r="O9" i="2"/>
  <c r="P9" i="2"/>
  <c r="R97" i="2" l="1"/>
  <c r="T97" i="2" s="1"/>
  <c r="S97" i="2"/>
  <c r="S86" i="2"/>
  <c r="Q86" i="2"/>
  <c r="Q97" i="2"/>
  <c r="Q54" i="2"/>
  <c r="R73" i="2"/>
  <c r="T73" i="2" s="1"/>
  <c r="R86" i="2"/>
  <c r="T86" i="2" s="1"/>
  <c r="S54" i="2"/>
  <c r="R54" i="2"/>
  <c r="S73" i="2"/>
  <c r="Q73" i="2"/>
  <c r="Q70" i="2"/>
  <c r="S70" i="2"/>
  <c r="Q66" i="2"/>
  <c r="R70" i="2"/>
  <c r="T70" i="2" s="1"/>
  <c r="R38" i="2"/>
  <c r="T38" i="2" s="1"/>
  <c r="S66" i="2"/>
  <c r="R66" i="2"/>
  <c r="T66" i="2" s="1"/>
  <c r="S38" i="2"/>
  <c r="Q38" i="2"/>
  <c r="Q9" i="2"/>
  <c r="S12" i="2"/>
  <c r="Q12" i="2"/>
  <c r="R12" i="2"/>
  <c r="T12" i="2" s="1"/>
  <c r="S9" i="2"/>
  <c r="R9" i="2"/>
  <c r="T9" i="2" l="1"/>
  <c r="T54" i="2"/>
  <c r="M176" i="2"/>
  <c r="N176" i="2"/>
  <c r="O176" i="2"/>
  <c r="P176" i="2"/>
  <c r="M172" i="2"/>
  <c r="N172" i="2"/>
  <c r="O172" i="2"/>
  <c r="P172" i="2"/>
  <c r="M171" i="2"/>
  <c r="N171" i="2"/>
  <c r="O171" i="2"/>
  <c r="P171" i="2"/>
  <c r="M170" i="2"/>
  <c r="N170" i="2"/>
  <c r="O170" i="2"/>
  <c r="P170" i="2"/>
  <c r="M166" i="2"/>
  <c r="N166" i="2"/>
  <c r="O166" i="2"/>
  <c r="P166" i="2"/>
  <c r="M165" i="2"/>
  <c r="N165" i="2"/>
  <c r="O165" i="2"/>
  <c r="P165" i="2"/>
  <c r="M158" i="2"/>
  <c r="N158" i="2"/>
  <c r="O158" i="2"/>
  <c r="P158" i="2"/>
  <c r="M157" i="2"/>
  <c r="N157" i="2"/>
  <c r="O157" i="2"/>
  <c r="P157" i="2"/>
  <c r="M156" i="2"/>
  <c r="N156" i="2"/>
  <c r="O156" i="2"/>
  <c r="P156" i="2"/>
  <c r="M155" i="2"/>
  <c r="N155" i="2"/>
  <c r="O155" i="2"/>
  <c r="P155" i="2"/>
  <c r="M151" i="2"/>
  <c r="N151" i="2"/>
  <c r="O151" i="2"/>
  <c r="P151" i="2"/>
  <c r="M145" i="2"/>
  <c r="N145" i="2"/>
  <c r="O145" i="2"/>
  <c r="P145" i="2"/>
  <c r="M142" i="2"/>
  <c r="N142" i="2"/>
  <c r="O142" i="2"/>
  <c r="P142" i="2"/>
  <c r="M135" i="2"/>
  <c r="N135" i="2"/>
  <c r="O135" i="2"/>
  <c r="P135" i="2"/>
  <c r="M133" i="2"/>
  <c r="N133" i="2"/>
  <c r="O133" i="2"/>
  <c r="P133" i="2"/>
  <c r="M128" i="2"/>
  <c r="N128" i="2"/>
  <c r="O128" i="2"/>
  <c r="P128" i="2"/>
  <c r="M117" i="2"/>
  <c r="N117" i="2"/>
  <c r="O117" i="2"/>
  <c r="P117" i="2"/>
  <c r="M118" i="2"/>
  <c r="N118" i="2"/>
  <c r="O118" i="2"/>
  <c r="P118" i="2"/>
  <c r="M116" i="2"/>
  <c r="N116" i="2"/>
  <c r="O116" i="2"/>
  <c r="P116" i="2"/>
  <c r="M115" i="2"/>
  <c r="N115" i="2"/>
  <c r="O115" i="2"/>
  <c r="P115" i="2"/>
  <c r="M110" i="2"/>
  <c r="N110" i="2"/>
  <c r="O110" i="2"/>
  <c r="P110" i="2"/>
  <c r="M104" i="2"/>
  <c r="N104" i="2"/>
  <c r="O104" i="2"/>
  <c r="P104" i="2"/>
  <c r="M102" i="2"/>
  <c r="N102" i="2"/>
  <c r="O102" i="2"/>
  <c r="P102" i="2"/>
  <c r="M99" i="2"/>
  <c r="N99" i="2"/>
  <c r="O99" i="2"/>
  <c r="P99" i="2"/>
  <c r="M89" i="2"/>
  <c r="N89" i="2"/>
  <c r="O89" i="2"/>
  <c r="P89" i="2"/>
  <c r="M91" i="2"/>
  <c r="N91" i="2"/>
  <c r="O91" i="2"/>
  <c r="P91" i="2"/>
  <c r="M87" i="2"/>
  <c r="N87" i="2"/>
  <c r="O87" i="2"/>
  <c r="P87" i="2"/>
  <c r="M55" i="2"/>
  <c r="M58" i="2"/>
  <c r="M53" i="2"/>
  <c r="M57" i="2"/>
  <c r="M52" i="2"/>
  <c r="M51" i="2"/>
  <c r="M50" i="2"/>
  <c r="M49" i="2"/>
  <c r="M48" i="2"/>
  <c r="M47" i="2"/>
  <c r="N55" i="2"/>
  <c r="N58" i="2"/>
  <c r="N53" i="2"/>
  <c r="N57" i="2"/>
  <c r="N52" i="2"/>
  <c r="N51" i="2"/>
  <c r="N50" i="2"/>
  <c r="N49" i="2"/>
  <c r="N48" i="2"/>
  <c r="N47" i="2"/>
  <c r="O55" i="2"/>
  <c r="O58" i="2"/>
  <c r="O53" i="2"/>
  <c r="O57" i="2"/>
  <c r="O52" i="2"/>
  <c r="O51" i="2"/>
  <c r="O50" i="2"/>
  <c r="O49" i="2"/>
  <c r="O48" i="2"/>
  <c r="O47" i="2"/>
  <c r="P55" i="2"/>
  <c r="P58" i="2"/>
  <c r="P53" i="2"/>
  <c r="P57" i="2"/>
  <c r="P52" i="2"/>
  <c r="P51" i="2"/>
  <c r="P50" i="2"/>
  <c r="P49" i="2"/>
  <c r="P48" i="2"/>
  <c r="P47" i="2"/>
  <c r="P46" i="2"/>
  <c r="O46" i="2"/>
  <c r="N46" i="2"/>
  <c r="M46" i="2"/>
  <c r="M82" i="2"/>
  <c r="N82" i="2"/>
  <c r="O82" i="2"/>
  <c r="P82" i="2"/>
  <c r="M81" i="2"/>
  <c r="N81" i="2"/>
  <c r="O81" i="2"/>
  <c r="P81" i="2"/>
  <c r="M80" i="2"/>
  <c r="N80" i="2"/>
  <c r="O80" i="2"/>
  <c r="P80" i="2"/>
  <c r="M79" i="2"/>
  <c r="N79" i="2"/>
  <c r="O79" i="2"/>
  <c r="P79" i="2"/>
  <c r="M77" i="2"/>
  <c r="N77" i="2"/>
  <c r="O77" i="2"/>
  <c r="P77" i="2"/>
  <c r="M76" i="2"/>
  <c r="N76" i="2"/>
  <c r="O76" i="2"/>
  <c r="P76" i="2"/>
  <c r="M75" i="2"/>
  <c r="N75" i="2"/>
  <c r="O75" i="2"/>
  <c r="P75" i="2"/>
  <c r="M69" i="2"/>
  <c r="N69" i="2"/>
  <c r="O69" i="2"/>
  <c r="P69" i="2"/>
  <c r="M68" i="2"/>
  <c r="N68" i="2"/>
  <c r="O68" i="2"/>
  <c r="P68" i="2"/>
  <c r="M67" i="2"/>
  <c r="N67" i="2"/>
  <c r="O67" i="2"/>
  <c r="P67" i="2"/>
  <c r="M63" i="2"/>
  <c r="N63" i="2"/>
  <c r="O63" i="2"/>
  <c r="P63" i="2"/>
  <c r="M62" i="2"/>
  <c r="N62" i="2"/>
  <c r="O62" i="2"/>
  <c r="P62" i="2"/>
  <c r="M61" i="2"/>
  <c r="N61" i="2"/>
  <c r="O61" i="2"/>
  <c r="P61" i="2"/>
  <c r="M60" i="2"/>
  <c r="N60" i="2"/>
  <c r="O60" i="2"/>
  <c r="P60" i="2"/>
  <c r="M41" i="2"/>
  <c r="N41" i="2"/>
  <c r="O41" i="2"/>
  <c r="P41" i="2"/>
  <c r="M84" i="2"/>
  <c r="N84" i="2"/>
  <c r="O84" i="2"/>
  <c r="P84" i="2"/>
  <c r="M83" i="2"/>
  <c r="N83" i="2"/>
  <c r="O83" i="2"/>
  <c r="P83" i="2"/>
  <c r="M30" i="2"/>
  <c r="N30" i="2"/>
  <c r="O30" i="2"/>
  <c r="P30" i="2"/>
  <c r="M33" i="2"/>
  <c r="N33" i="2"/>
  <c r="O33" i="2"/>
  <c r="P33" i="2"/>
  <c r="M23" i="2"/>
  <c r="N23" i="2"/>
  <c r="O23" i="2"/>
  <c r="P23" i="2"/>
  <c r="M35" i="2"/>
  <c r="N35" i="2"/>
  <c r="O35" i="2"/>
  <c r="P35" i="2"/>
  <c r="M10" i="2"/>
  <c r="N10" i="2"/>
  <c r="O10" i="2"/>
  <c r="P10" i="2"/>
  <c r="P88" i="2"/>
  <c r="P45" i="2"/>
  <c r="P34" i="2"/>
  <c r="P29" i="2"/>
  <c r="P22" i="2"/>
  <c r="P39" i="2"/>
  <c r="P44" i="2"/>
  <c r="O88" i="2"/>
  <c r="O45" i="2"/>
  <c r="O34" i="2"/>
  <c r="O29" i="2"/>
  <c r="O22" i="2"/>
  <c r="O39" i="2"/>
  <c r="O44" i="2"/>
  <c r="N88" i="2"/>
  <c r="N45" i="2"/>
  <c r="N34" i="2"/>
  <c r="N29" i="2"/>
  <c r="N22" i="2"/>
  <c r="N39" i="2"/>
  <c r="N44" i="2"/>
  <c r="M88" i="2"/>
  <c r="M45" i="2"/>
  <c r="M34" i="2"/>
  <c r="M29" i="2"/>
  <c r="M22" i="2"/>
  <c r="M39" i="2"/>
  <c r="M44" i="2"/>
  <c r="S135" i="2" l="1"/>
  <c r="Q166" i="2"/>
  <c r="S87" i="2"/>
  <c r="Q89" i="2"/>
  <c r="Q165" i="2"/>
  <c r="Q176" i="2"/>
  <c r="Q84" i="2"/>
  <c r="R87" i="2"/>
  <c r="T87" i="2" s="1"/>
  <c r="R145" i="2"/>
  <c r="T145" i="2" s="1"/>
  <c r="Q158" i="2"/>
  <c r="Q102" i="2"/>
  <c r="R117" i="2"/>
  <c r="T117" i="2" s="1"/>
  <c r="R157" i="2"/>
  <c r="T157" i="2" s="1"/>
  <c r="R171" i="2"/>
  <c r="T171" i="2" s="1"/>
  <c r="Q82" i="2"/>
  <c r="Q34" i="2"/>
  <c r="R99" i="2"/>
  <c r="T99" i="2" s="1"/>
  <c r="Q156" i="2"/>
  <c r="R102" i="2"/>
  <c r="T102" i="2" s="1"/>
  <c r="R165" i="2"/>
  <c r="T165" i="2" s="1"/>
  <c r="Q171" i="2"/>
  <c r="Q44" i="2"/>
  <c r="Q45" i="2"/>
  <c r="Q30" i="2"/>
  <c r="S55" i="2"/>
  <c r="Q51" i="2"/>
  <c r="R116" i="2"/>
  <c r="T116" i="2" s="1"/>
  <c r="R135" i="2"/>
  <c r="T135" i="2" s="1"/>
  <c r="S151" i="2"/>
  <c r="R155" i="2"/>
  <c r="T155" i="2" s="1"/>
  <c r="R166" i="2"/>
  <c r="T166" i="2" s="1"/>
  <c r="R176" i="2"/>
  <c r="T176" i="2" s="1"/>
  <c r="Q39" i="2"/>
  <c r="Q88" i="2"/>
  <c r="R46" i="2"/>
  <c r="T46" i="2" s="1"/>
  <c r="Q115" i="2"/>
  <c r="Q151" i="2"/>
  <c r="Q157" i="2"/>
  <c r="R110" i="2"/>
  <c r="T110" i="2" s="1"/>
  <c r="S145" i="2"/>
  <c r="R156" i="2"/>
  <c r="T156" i="2" s="1"/>
  <c r="S60" i="2"/>
  <c r="Q52" i="2"/>
  <c r="S91" i="2"/>
  <c r="S89" i="2"/>
  <c r="Q104" i="2"/>
  <c r="Q50" i="2"/>
  <c r="R47" i="2"/>
  <c r="T47" i="2" s="1"/>
  <c r="R133" i="2"/>
  <c r="T133" i="2" s="1"/>
  <c r="Q22" i="2"/>
  <c r="S46" i="2"/>
  <c r="Q55" i="2"/>
  <c r="R57" i="2"/>
  <c r="T57" i="2" s="1"/>
  <c r="Q91" i="2"/>
  <c r="S117" i="2"/>
  <c r="R128" i="2"/>
  <c r="T128" i="2" s="1"/>
  <c r="R142" i="2"/>
  <c r="T142" i="2" s="1"/>
  <c r="Q29" i="2"/>
  <c r="R53" i="2"/>
  <c r="T53" i="2" s="1"/>
  <c r="R89" i="2"/>
  <c r="T89" i="2" s="1"/>
  <c r="S158" i="2"/>
  <c r="S172" i="2"/>
  <c r="R63" i="2"/>
  <c r="T63" i="2" s="1"/>
  <c r="Q76" i="2"/>
  <c r="Q46" i="2"/>
  <c r="S116" i="2"/>
  <c r="R118" i="2"/>
  <c r="T118" i="2" s="1"/>
  <c r="Q133" i="2"/>
  <c r="S155" i="2"/>
  <c r="R170" i="2"/>
  <c r="T170" i="2" s="1"/>
  <c r="R172" i="2"/>
  <c r="T172" i="2" s="1"/>
  <c r="S99" i="2"/>
  <c r="S47" i="2"/>
  <c r="R48" i="2"/>
  <c r="T48" i="2" s="1"/>
  <c r="R91" i="2"/>
  <c r="T91" i="2" s="1"/>
  <c r="Q116" i="2"/>
  <c r="R151" i="2"/>
  <c r="T151" i="2" s="1"/>
  <c r="R158" i="2"/>
  <c r="T158" i="2" s="1"/>
  <c r="Q172" i="2"/>
  <c r="Q60" i="2"/>
  <c r="R80" i="2"/>
  <c r="T80" i="2" s="1"/>
  <c r="S51" i="2"/>
  <c r="R52" i="2"/>
  <c r="T52" i="2" s="1"/>
  <c r="S53" i="2"/>
  <c r="R49" i="2"/>
  <c r="T49" i="2" s="1"/>
  <c r="R58" i="2"/>
  <c r="T58" i="2" s="1"/>
  <c r="R51" i="2"/>
  <c r="T51" i="2" s="1"/>
  <c r="Q99" i="2"/>
  <c r="Q110" i="2"/>
  <c r="Q118" i="2"/>
  <c r="Q117" i="2"/>
  <c r="Q128" i="2"/>
  <c r="S157" i="2"/>
  <c r="S165" i="2"/>
  <c r="S166" i="2"/>
  <c r="S171" i="2"/>
  <c r="S52" i="2"/>
  <c r="S49" i="2"/>
  <c r="S58" i="2"/>
  <c r="S104" i="2"/>
  <c r="S115" i="2"/>
  <c r="Q135" i="2"/>
  <c r="S142" i="2"/>
  <c r="Q170" i="2"/>
  <c r="S50" i="2"/>
  <c r="R115" i="2"/>
  <c r="T115" i="2" s="1"/>
  <c r="S128" i="2"/>
  <c r="R104" i="2"/>
  <c r="T104" i="2" s="1"/>
  <c r="Q142" i="2"/>
  <c r="S156" i="2"/>
  <c r="S110" i="2"/>
  <c r="S118" i="2"/>
  <c r="S57" i="2"/>
  <c r="S102" i="2"/>
  <c r="S133" i="2"/>
  <c r="Q155" i="2"/>
  <c r="S176" i="2"/>
  <c r="S48" i="2"/>
  <c r="Q145" i="2"/>
  <c r="S170" i="2"/>
  <c r="Q87" i="2"/>
  <c r="R55" i="2"/>
  <c r="T55" i="2" s="1"/>
  <c r="R50" i="2"/>
  <c r="T50" i="2" s="1"/>
  <c r="Q47" i="2"/>
  <c r="Q57" i="2"/>
  <c r="Q48" i="2"/>
  <c r="Q53" i="2"/>
  <c r="Q49" i="2"/>
  <c r="Q58" i="2"/>
  <c r="S79" i="2"/>
  <c r="S81" i="2"/>
  <c r="S82" i="2"/>
  <c r="R79" i="2"/>
  <c r="T79" i="2" s="1"/>
  <c r="R81" i="2"/>
  <c r="T81" i="2" s="1"/>
  <c r="R82" i="2"/>
  <c r="T82" i="2" s="1"/>
  <c r="S61" i="2"/>
  <c r="R62" i="2"/>
  <c r="T62" i="2" s="1"/>
  <c r="S67" i="2"/>
  <c r="R68" i="2"/>
  <c r="T68" i="2" s="1"/>
  <c r="S69" i="2"/>
  <c r="R75" i="2"/>
  <c r="T75" i="2" s="1"/>
  <c r="Q77" i="2"/>
  <c r="R61" i="2"/>
  <c r="T61" i="2" s="1"/>
  <c r="R67" i="2"/>
  <c r="T67" i="2" s="1"/>
  <c r="R69" i="2"/>
  <c r="T69" i="2" s="1"/>
  <c r="R76" i="2"/>
  <c r="T76" i="2" s="1"/>
  <c r="Q63" i="2"/>
  <c r="R30" i="2"/>
  <c r="R60" i="2"/>
  <c r="T60" i="2" s="1"/>
  <c r="S75" i="2"/>
  <c r="R77" i="2"/>
  <c r="T77" i="2" s="1"/>
  <c r="S62" i="2"/>
  <c r="S68" i="2"/>
  <c r="S80" i="2"/>
  <c r="S41" i="2"/>
  <c r="Q61" i="2"/>
  <c r="Q67" i="2"/>
  <c r="S76" i="2"/>
  <c r="R41" i="2"/>
  <c r="T41" i="2" s="1"/>
  <c r="S63" i="2"/>
  <c r="Q75" i="2"/>
  <c r="R10" i="2"/>
  <c r="Q62" i="2"/>
  <c r="Q68" i="2"/>
  <c r="S77" i="2"/>
  <c r="Q80" i="2"/>
  <c r="Q81" i="2"/>
  <c r="Q79" i="2"/>
  <c r="Q69" i="2"/>
  <c r="S88" i="2"/>
  <c r="R83" i="2"/>
  <c r="T83" i="2" s="1"/>
  <c r="R84" i="2"/>
  <c r="T84" i="2" s="1"/>
  <c r="S45" i="2"/>
  <c r="Q41" i="2"/>
  <c r="S84" i="2"/>
  <c r="S83" i="2"/>
  <c r="S30" i="2"/>
  <c r="Q33" i="2"/>
  <c r="Q83" i="2"/>
  <c r="S23" i="2"/>
  <c r="R33" i="2"/>
  <c r="T33" i="2" s="1"/>
  <c r="Q23" i="2"/>
  <c r="S33" i="2"/>
  <c r="R35" i="2"/>
  <c r="T35" i="2" s="1"/>
  <c r="Q35" i="2"/>
  <c r="R23" i="2"/>
  <c r="T23" i="2" s="1"/>
  <c r="S10" i="2"/>
  <c r="S35" i="2"/>
  <c r="Q10" i="2"/>
  <c r="S34" i="2"/>
  <c r="S39" i="2"/>
  <c r="S22" i="2"/>
  <c r="S44" i="2"/>
  <c r="S29" i="2"/>
  <c r="T10" i="2" l="1"/>
  <c r="T30" i="2"/>
  <c r="R29" i="2" l="1"/>
  <c r="T29" i="2" s="1"/>
  <c r="R44" i="2"/>
  <c r="T44" i="2" s="1"/>
  <c r="R34" i="2"/>
  <c r="T34" i="2" s="1"/>
  <c r="R45" i="2"/>
  <c r="T45" i="2" s="1"/>
  <c r="R39" i="2" l="1"/>
  <c r="T39" i="2" s="1"/>
  <c r="R22" i="2"/>
  <c r="T22" i="2" l="1"/>
  <c r="R88" i="2"/>
  <c r="T88" i="2" l="1"/>
  <c r="M27" i="2"/>
  <c r="M177" i="2" s="1"/>
  <c r="N27" i="2"/>
  <c r="N177" i="2" s="1"/>
  <c r="O27" i="2"/>
  <c r="O177" i="2" s="1"/>
  <c r="P27" i="2"/>
  <c r="P177" i="2" s="1"/>
  <c r="Q27" i="2" l="1"/>
  <c r="Q177" i="2" s="1"/>
  <c r="R27" i="2"/>
  <c r="R177" i="2" s="1"/>
  <c r="S27" i="2"/>
  <c r="S177" i="2" s="1"/>
  <c r="T27" i="2" l="1"/>
  <c r="T177" i="2" s="1"/>
</calcChain>
</file>

<file path=xl/sharedStrings.xml><?xml version="1.0" encoding="utf-8"?>
<sst xmlns="http://schemas.openxmlformats.org/spreadsheetml/2006/main" count="1402" uniqueCount="339">
  <si>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</si>
  <si>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</si>
  <si>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</si>
  <si>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</si>
  <si>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</si>
  <si>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</si>
  <si>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</si>
  <si>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</si>
  <si>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</si>
  <si>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</si>
  <si>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</si>
  <si>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</si>
  <si>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</si>
  <si>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</si>
  <si>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</si>
  <si>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</si>
  <si>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</si>
  <si>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</si>
  <si>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</si>
  <si>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</si>
  <si>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</si>
  <si>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</si>
  <si>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</si>
  <si>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</si>
  <si>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</si>
  <si>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</si>
  <si>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HANABELLE VASQUEZ DEL ROSARIO</t>
  </si>
  <si>
    <t>LIDIA LUCIA LOPEZ ROSARIO</t>
  </si>
  <si>
    <t>MARIA ELENA DE LEON SEVERINO</t>
  </si>
  <si>
    <t>DIRECTOR (A)  DE AREA</t>
  </si>
  <si>
    <t>ENCARGADO DE DEPARTAMENTO</t>
  </si>
  <si>
    <t>ARQUITECTO (A)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</si>
  <si>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</si>
  <si>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</si>
  <si>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</si>
  <si>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</si>
  <si>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</si>
  <si>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</si>
  <si>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</si>
  <si>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</si>
  <si>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</si>
  <si>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</si>
  <si>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</si>
  <si>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</si>
  <si>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</si>
  <si>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</si>
  <si>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</si>
  <si>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r>
      <t xml:space="preserve">Nómina Personal </t>
    </r>
    <r>
      <rPr>
        <b/>
        <u/>
        <sz val="14"/>
        <rFont val="Century Gothic"/>
        <family val="2"/>
      </rPr>
      <t>Contratado</t>
    </r>
  </si>
  <si>
    <t>SECCION DE REVISION DE EDIFICACIONES MT</t>
  </si>
  <si>
    <t>DIRECCION DEL SERVICIO NACIONAL DE EMPLEO MT</t>
  </si>
  <si>
    <t>ESCUELA TALLER SANTO DOMINGO MT</t>
  </si>
  <si>
    <t>KATHERINE MICHELL RODRIGUEZ SAVIÑON</t>
  </si>
  <si>
    <t>ANALISTA</t>
  </si>
  <si>
    <t>DESPACHO MINISTRO DE TRABAJO</t>
  </si>
  <si>
    <t>2.1.1.2.01</t>
  </si>
  <si>
    <t>DIRECCION JURIDICA MT</t>
  </si>
  <si>
    <t>WENDOLINE FEDERICO GOMEZ</t>
  </si>
  <si>
    <t>WELNY CAROLINA FAMILIA SANTOS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</si>
  <si>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</si>
  <si>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</si>
  <si>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</si>
  <si>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</si>
  <si>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</si>
  <si>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</si>
  <si>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</si>
  <si>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</si>
  <si>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</si>
  <si>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</si>
  <si>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</si>
  <si>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</si>
  <si>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</si>
  <si>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</si>
  <si>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</si>
  <si>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</si>
  <si>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</si>
  <si>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</si>
  <si>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</si>
  <si>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</si>
  <si>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</si>
  <si>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</si>
  <si>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</si>
  <si>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</si>
  <si>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</si>
  <si>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</si>
  <si>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</si>
  <si>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SANTO DOMINGO OESTE</t>
  </si>
  <si>
    <t>GREGORIO ALMANZAR FERREIRA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</si>
  <si>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</si>
  <si>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</si>
  <si>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</si>
  <si>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</si>
  <si>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</si>
  <si>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</si>
  <si>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</si>
  <si>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</si>
  <si>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</si>
  <si>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</si>
  <si>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</si>
  <si>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</si>
  <si>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</si>
  <si>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</si>
  <si>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</si>
  <si>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</si>
  <si>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</si>
  <si>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JULIO CESAR SANCHEZ CEVERINO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</si>
  <si>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</si>
  <si>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</si>
  <si>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</si>
  <si>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</si>
  <si>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</si>
  <si>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</si>
  <si>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</si>
  <si>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</si>
  <si>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</si>
  <si>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</si>
  <si>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</si>
  <si>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</si>
  <si>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</si>
  <si>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</si>
  <si>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</si>
  <si>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</si>
  <si>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</si>
  <si>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</si>
  <si>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</si>
  <si>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</si>
  <si>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</si>
  <si>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</si>
  <si>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</si>
  <si>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</si>
  <si>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</si>
  <si>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</si>
  <si>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</si>
  <si>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</si>
  <si>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</si>
  <si>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</si>
  <si>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</si>
  <si>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</si>
  <si>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</si>
  <si>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</si>
  <si>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</si>
  <si>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</si>
  <si>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</si>
  <si>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</si>
  <si>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</si>
  <si>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</si>
  <si>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</si>
  <si>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</si>
  <si>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</si>
  <si>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</si>
  <si>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</si>
  <si>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</si>
  <si>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</si>
  <si>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</si>
  <si>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</si>
  <si>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</si>
  <si>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</si>
  <si>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</si>
  <si>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</si>
  <si>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</si>
  <si>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División de Contabilidad</t>
  </si>
  <si>
    <t>Encargado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</si>
  <si>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</si>
  <si>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</si>
  <si>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</si>
  <si>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</si>
  <si>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</si>
  <si>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</si>
  <si>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</si>
  <si>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</si>
  <si>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</si>
  <si>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</si>
  <si>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</si>
  <si>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</si>
  <si>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</si>
  <si>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</si>
  <si>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</si>
  <si>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</si>
  <si>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</si>
  <si>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</si>
  <si>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</si>
  <si>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</si>
  <si>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</si>
  <si>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</si>
  <si>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</si>
  <si>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</si>
  <si>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</si>
  <si>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</si>
  <si>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</si>
  <si>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</si>
  <si>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BERNARDO GONZALEZ DIAZ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</si>
  <si>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</si>
  <si>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</si>
  <si>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</si>
  <si>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</si>
  <si>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</si>
  <si>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</si>
  <si>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</si>
  <si>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</si>
  <si>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</si>
  <si>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</si>
  <si>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</si>
  <si>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</si>
  <si>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</si>
  <si>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</si>
  <si>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</si>
  <si>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</si>
  <si>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</si>
  <si>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</si>
  <si>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</si>
  <si>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</si>
  <si>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</si>
  <si>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</si>
  <si>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OFICINA TERRITORIAL EMPLEO SANTO DOMINGO ESTE</t>
  </si>
  <si>
    <t>DENIS SALVADOR ORTIZ SANCHEZ</t>
  </si>
  <si>
    <t>TECNICO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</si>
  <si>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</si>
  <si>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</si>
  <si>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</si>
  <si>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</si>
  <si>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</si>
  <si>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</si>
  <si>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</si>
  <si>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</si>
  <si>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</si>
  <si>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</si>
  <si>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</si>
  <si>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</si>
  <si>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</si>
  <si>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MARIO DE JESUS ALVAREZ RODRIGUEZ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</si>
  <si>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</si>
  <si>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</si>
  <si>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</si>
  <si>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</si>
  <si>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</si>
  <si>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</si>
  <si>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</si>
  <si>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DIVISION DE ATENCION A AL DIVERSIDAD MT</t>
  </si>
  <si>
    <t>PEGGY ALTAGRACIA BATISTA BATLLE</t>
  </si>
  <si>
    <t>OFICINA TERRITORIAL DE EMPLEO LA VEGA</t>
  </si>
  <si>
    <t>ENCARDO</t>
  </si>
  <si>
    <t>JIOLDANO PAULINO LORA</t>
  </si>
  <si>
    <t>DEPARTAMENTO DE ASISTENCIA JUDICIAL MT</t>
  </si>
  <si>
    <t>ALBA NELY FLORENTINO LEBRON</t>
  </si>
  <si>
    <t>ABOGADO</t>
  </si>
  <si>
    <t>GUILLERMO RAFAEL GUTIRREZ BUENO</t>
  </si>
  <si>
    <t>OBISPO FIGUEROA MIESES</t>
  </si>
  <si>
    <t>ROBERTO CARLOS GOMEZ AYALA</t>
  </si>
  <si>
    <t>REPRESENTACION LOCAL DE TRABAJO DE BARAHONA MT</t>
  </si>
  <si>
    <t>ABOGADO DE ASISTENCIA JUDICIAL</t>
  </si>
  <si>
    <t>MARILIS PEREZ PEÑA</t>
  </si>
  <si>
    <t>SANDIS ZACARIAS PEREZ BELLO</t>
  </si>
  <si>
    <t>REPRESENTACION LOCAL DE TRABAJO DE DUVERGE MT</t>
  </si>
  <si>
    <t>ELSIDA LIZETTE VICTORIA BEATO BEATO</t>
  </si>
  <si>
    <t>REPRESENTACION LOCAL DE TRABAJO LA VEGA MT</t>
  </si>
  <si>
    <t>VICENTE DE PAUL PAYANO BASORA</t>
  </si>
  <si>
    <t>FELIX ESTEBAN TEJADA GARCIA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</si>
  <si>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</si>
  <si>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</si>
  <si>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</si>
  <si>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</si>
  <si>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</si>
  <si>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</si>
  <si>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</si>
  <si>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</si>
  <si>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</si>
  <si>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</si>
  <si>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</si>
  <si>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</si>
  <si>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</si>
  <si>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</si>
  <si>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</si>
  <si>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</si>
  <si>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</si>
  <si>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</si>
  <si>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</si>
  <si>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</si>
  <si>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KATHERINE GUILLEN COMAS</t>
  </si>
  <si>
    <t>JOSE DANIEL VASQUEZ BADIA</t>
  </si>
  <si>
    <t>DIVISION DE ELABORACION DE DOCUMENTOS LEGALES MT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</si>
  <si>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</si>
  <si>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</si>
  <si>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</si>
  <si>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</si>
  <si>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</si>
  <si>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</si>
  <si>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</si>
  <si>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</si>
  <si>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</si>
  <si>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</si>
  <si>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</si>
  <si>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</si>
  <si>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</si>
  <si>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</si>
  <si>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</si>
  <si>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</si>
  <si>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</si>
  <si>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</si>
  <si>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</si>
  <si>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</si>
  <si>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</si>
  <si>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</si>
  <si>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</si>
  <si>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</si>
  <si>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</si>
  <si>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</si>
  <si>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</si>
  <si>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</si>
  <si>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</si>
  <si>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</si>
  <si>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</si>
  <si>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</si>
  <si>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</si>
  <si>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</si>
  <si>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DIRECION DE MEDIACION Y ARBITRAJE MT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</si>
  <si>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</si>
  <si>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</si>
  <si>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</si>
  <si>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</si>
  <si>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</si>
  <si>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</si>
  <si>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</si>
  <si>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</si>
  <si>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</si>
  <si>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</si>
  <si>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</si>
  <si>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Correspondiente al mes de Octubre del 2021</t>
  </si>
  <si>
    <t>CARLOS IGNACIO CARABALLO CASTILLO</t>
  </si>
  <si>
    <t>OBSERVATORIO DEL MERCADO LABORAL DOMINICANO MT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</si>
  <si>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</si>
  <si>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</si>
  <si>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</si>
  <si>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</si>
  <si>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</si>
  <si>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</si>
  <si>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</si>
  <si>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 xml:space="preserve">   (4*) Deducción directa declaración TSS del SUIRPLUS por registro de dependientes adicionales al SDSS. RD$1,190.12 por cada dependiente adicional registrado.</t>
  </si>
  <si>
    <t>Magalys Baez</t>
  </si>
  <si>
    <t>Encargada Nomina</t>
  </si>
  <si>
    <t>Juan Jose Estrella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</si>
</sst>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/mmm/yy;@"/>
    <numFmt numFmtId="165" formatCode="#,##0.000000000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u/>
      <sz val="14"/>
      <name val="Century Gothic"/>
      <family val="2"/>
    </font>
    <font>
      <sz val="16"/>
      <color theme="1"/>
      <name val="Book Antiqua"/>
      <family val="1"/>
    </font>
    <font>
      <u/>
      <sz val="16"/>
      <color theme="1"/>
      <name val="Book Antiqua"/>
      <family val="1"/>
    </font>
    <font>
      <sz val="18"/>
      <color theme="1"/>
      <name val="Century Gothic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21" xfId="0" applyFont="1" applyBorder="1" applyAlignment="1">
      <alignment vertical="center"/>
    </xf>
    <xf numFmtId="0" fontId="20" fillId="33" borderId="12" xfId="0" applyFont="1" applyFill="1" applyBorder="1" applyAlignment="1">
      <alignment vertical="center"/>
    </xf>
    <xf numFmtId="0" fontId="20" fillId="33" borderId="19" xfId="0" applyFont="1" applyFill="1" applyBorder="1" applyAlignment="1">
      <alignment vertical="center"/>
    </xf>
    <xf numFmtId="0" fontId="20" fillId="33" borderId="19" xfId="0" applyFont="1" applyFill="1" applyBorder="1" applyAlignment="1">
      <alignment vertical="center" wrapText="1"/>
    </xf>
    <xf numFmtId="0" fontId="20" fillId="33" borderId="19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12" xfId="0" applyFont="1" applyBorder="1" applyAlignment="1">
      <alignment vertical="center"/>
    </xf>
    <xf numFmtId="0" fontId="20" fillId="0" borderId="19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33" borderId="20" xfId="0" applyFont="1" applyFill="1" applyBorder="1" applyAlignment="1">
      <alignment vertical="center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vertical="center" wrapText="1"/>
    </xf>
    <xf numFmtId="0" fontId="22" fillId="33" borderId="0" xfId="0" applyFont="1" applyFill="1" applyBorder="1" applyAlignment="1">
      <alignment vertical="center"/>
    </xf>
    <xf numFmtId="4" fontId="22" fillId="33" borderId="0" xfId="0" applyNumberFormat="1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20" xfId="0" applyFont="1" applyBorder="1" applyAlignment="1"/>
    <xf numFmtId="0" fontId="23" fillId="0" borderId="0" xfId="0" applyFont="1" applyBorder="1" applyAlignment="1"/>
    <xf numFmtId="0" fontId="24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0" xfId="0" applyFont="1" applyAlignment="1"/>
    <xf numFmtId="0" fontId="20" fillId="0" borderId="0" xfId="0" applyFont="1" applyBorder="1" applyAlignment="1"/>
    <xf numFmtId="0" fontId="20" fillId="0" borderId="21" xfId="0" applyFont="1" applyBorder="1" applyAlignment="1"/>
    <xf numFmtId="0" fontId="21" fillId="33" borderId="20" xfId="0" applyFont="1" applyFill="1" applyBorder="1" applyAlignment="1">
      <alignment vertical="center"/>
    </xf>
    <xf numFmtId="0" fontId="28" fillId="0" borderId="0" xfId="0" applyFont="1" applyBorder="1"/>
    <xf numFmtId="0" fontId="20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Fill="1" applyBorder="1" applyAlignment="1"/>
    <xf numFmtId="0" fontId="20" fillId="0" borderId="0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wrapText="1"/>
    </xf>
    <xf numFmtId="0" fontId="20" fillId="33" borderId="0" xfId="0" applyFont="1" applyFill="1" applyBorder="1" applyAlignment="1">
      <alignment vertical="center"/>
    </xf>
    <xf numFmtId="49" fontId="20" fillId="33" borderId="0" xfId="0" applyNumberFormat="1" applyFont="1" applyFill="1" applyBorder="1" applyAlignment="1">
      <alignment horizontal="right" vertical="center"/>
    </xf>
    <xf numFmtId="4" fontId="20" fillId="0" borderId="0" xfId="0" applyNumberFormat="1" applyFont="1" applyBorder="1" applyAlignment="1">
      <alignment vertical="center" wrapText="1"/>
    </xf>
    <xf numFmtId="4" fontId="20" fillId="0" borderId="0" xfId="0" applyNumberFormat="1" applyFont="1" applyBorder="1" applyAlignment="1">
      <alignment wrapText="1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0" fontId="0" fillId="33" borderId="0" xfId="0" applyFill="1" applyBorder="1"/>
    <xf numFmtId="0" fontId="0" fillId="33" borderId="0" xfId="0" applyFill="1"/>
    <xf numFmtId="0" fontId="20" fillId="33" borderId="23" xfId="0" applyFont="1" applyFill="1" applyBorder="1" applyAlignment="1">
      <alignment vertical="center"/>
    </xf>
    <xf numFmtId="0" fontId="20" fillId="35" borderId="23" xfId="0" applyFont="1" applyFill="1" applyBorder="1" applyAlignment="1">
      <alignment vertical="center"/>
    </xf>
    <xf numFmtId="0" fontId="20" fillId="35" borderId="0" xfId="0" applyFont="1" applyFill="1" applyBorder="1" applyAlignment="1">
      <alignment vertical="center"/>
    </xf>
    <xf numFmtId="0" fontId="20" fillId="0" borderId="24" xfId="0" applyFont="1" applyFill="1" applyBorder="1" applyAlignment="1">
      <alignment horizontal="center" vertical="center"/>
    </xf>
    <xf numFmtId="4" fontId="20" fillId="0" borderId="23" xfId="0" applyNumberFormat="1" applyFont="1" applyFill="1" applyBorder="1" applyAlignment="1">
      <alignment horizontal="right" vertical="center"/>
    </xf>
    <xf numFmtId="0" fontId="20" fillId="0" borderId="23" xfId="0" applyFont="1" applyFill="1" applyBorder="1" applyAlignment="1">
      <alignment horizontal="center" vertical="center"/>
    </xf>
    <xf numFmtId="43" fontId="20" fillId="0" borderId="23" xfId="42" applyFont="1" applyFill="1" applyBorder="1" applyAlignment="1">
      <alignment horizontal="right" vertical="center"/>
    </xf>
    <xf numFmtId="49" fontId="20" fillId="0" borderId="23" xfId="0" applyNumberFormat="1" applyFont="1" applyFill="1" applyBorder="1" applyAlignment="1">
      <alignment horizontal="right" vertical="center"/>
    </xf>
    <xf numFmtId="43" fontId="20" fillId="0" borderId="0" xfId="42" applyFont="1" applyAlignment="1">
      <alignment vertical="center"/>
    </xf>
    <xf numFmtId="43" fontId="20" fillId="0" borderId="0" xfId="42" applyFont="1" applyBorder="1" applyAlignment="1">
      <alignment horizontal="center" vertical="center"/>
    </xf>
    <xf numFmtId="43" fontId="20" fillId="0" borderId="0" xfId="0" applyNumberFormat="1" applyFont="1" applyBorder="1" applyAlignment="1">
      <alignment horizontal="center" vertical="center"/>
    </xf>
    <xf numFmtId="165" fontId="20" fillId="0" borderId="0" xfId="0" applyNumberFormat="1" applyFont="1" applyBorder="1" applyAlignment="1">
      <alignment horizontal="center" vertical="center"/>
    </xf>
    <xf numFmtId="43" fontId="30" fillId="0" borderId="0" xfId="42" applyFont="1" applyBorder="1" applyAlignment="1">
      <alignment horizontal="center" vertical="center"/>
    </xf>
    <xf numFmtId="0" fontId="20" fillId="0" borderId="23" xfId="0" applyFont="1" applyFill="1" applyBorder="1" applyAlignment="1">
      <alignment horizontal="left" vertical="center" wrapText="1"/>
    </xf>
    <xf numFmtId="0" fontId="20" fillId="0" borderId="23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 wrapText="1"/>
    </xf>
    <xf numFmtId="0" fontId="21" fillId="33" borderId="0" xfId="0" applyFont="1" applyFill="1" applyBorder="1" applyAlignment="1">
      <alignment vertical="center"/>
    </xf>
    <xf numFmtId="0" fontId="21" fillId="33" borderId="0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horizontal="center" vertical="center"/>
    </xf>
    <xf numFmtId="4" fontId="21" fillId="33" borderId="0" xfId="0" applyNumberFormat="1" applyFont="1" applyFill="1" applyBorder="1" applyAlignment="1">
      <alignment vertical="center"/>
    </xf>
    <xf numFmtId="0" fontId="21" fillId="34" borderId="23" xfId="0" applyFont="1" applyFill="1" applyBorder="1" applyAlignment="1">
      <alignment horizontal="left" vertical="center" wrapText="1"/>
    </xf>
    <xf numFmtId="4" fontId="21" fillId="34" borderId="23" xfId="0" applyNumberFormat="1" applyFont="1" applyFill="1" applyBorder="1" applyAlignment="1">
      <alignment vertical="center"/>
    </xf>
    <xf numFmtId="0" fontId="22" fillId="34" borderId="23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center" wrapText="1"/>
    </xf>
    <xf numFmtId="4" fontId="20" fillId="0" borderId="24" xfId="0" applyNumberFormat="1" applyFont="1" applyFill="1" applyBorder="1" applyAlignment="1">
      <alignment horizontal="right" vertical="center"/>
    </xf>
    <xf numFmtId="49" fontId="20" fillId="0" borderId="24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5" fillId="36" borderId="12" xfId="0" applyFont="1" applyFill="1" applyBorder="1" applyAlignment="1">
      <alignment horizontal="center" vertical="center" wrapText="1"/>
    </xf>
    <xf numFmtId="0" fontId="25" fillId="36" borderId="30" xfId="0" applyFont="1" applyFill="1" applyBorder="1" applyAlignment="1">
      <alignment horizontal="center" vertical="center" wrapText="1"/>
    </xf>
    <xf numFmtId="0" fontId="25" fillId="36" borderId="19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1" fillId="34" borderId="23" xfId="0" applyFont="1" applyFill="1" applyBorder="1" applyAlignment="1">
      <alignment horizontal="center" vertical="center" wrapText="1"/>
    </xf>
    <xf numFmtId="164" fontId="20" fillId="0" borderId="24" xfId="0" applyNumberFormat="1" applyFont="1" applyFill="1" applyBorder="1" applyAlignment="1">
      <alignment horizontal="center" vertical="center"/>
    </xf>
    <xf numFmtId="164" fontId="20" fillId="0" borderId="23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5" fillId="36" borderId="13" xfId="0" applyFont="1" applyFill="1" applyBorder="1" applyAlignment="1">
      <alignment horizontal="center" vertical="center" wrapText="1"/>
    </xf>
    <xf numFmtId="0" fontId="25" fillId="36" borderId="17" xfId="0" applyFont="1" applyFill="1" applyBorder="1" applyAlignment="1">
      <alignment horizontal="center" vertical="center" wrapText="1"/>
    </xf>
    <xf numFmtId="0" fontId="25" fillId="36" borderId="25" xfId="0" applyFont="1" applyFill="1" applyBorder="1" applyAlignment="1">
      <alignment horizontal="center" vertical="center" wrapText="1"/>
    </xf>
    <xf numFmtId="0" fontId="25" fillId="36" borderId="26" xfId="0" applyFont="1" applyFill="1" applyBorder="1" applyAlignment="1">
      <alignment horizontal="center" vertical="center" wrapText="1"/>
    </xf>
    <xf numFmtId="0" fontId="25" fillId="36" borderId="27" xfId="0" applyFont="1" applyFill="1" applyBorder="1" applyAlignment="1">
      <alignment horizontal="center" vertical="center" wrapText="1"/>
    </xf>
    <xf numFmtId="0" fontId="25" fillId="36" borderId="28" xfId="0" applyFont="1" applyFill="1" applyBorder="1" applyAlignment="1">
      <alignment horizontal="center" vertical="center" wrapText="1"/>
    </xf>
    <xf numFmtId="0" fontId="25" fillId="36" borderId="13" xfId="0" applyFont="1" applyFill="1" applyBorder="1" applyAlignment="1">
      <alignment horizontal="center" vertical="center"/>
    </xf>
    <xf numFmtId="0" fontId="25" fillId="36" borderId="17" xfId="0" applyFont="1" applyFill="1" applyBorder="1" applyAlignment="1">
      <alignment horizontal="center" vertical="center"/>
    </xf>
    <xf numFmtId="0" fontId="25" fillId="36" borderId="25" xfId="0" applyFont="1" applyFill="1" applyBorder="1" applyAlignment="1">
      <alignment horizontal="center" vertical="center"/>
    </xf>
    <xf numFmtId="0" fontId="25" fillId="36" borderId="14" xfId="0" applyFont="1" applyFill="1" applyBorder="1" applyAlignment="1">
      <alignment horizontal="center" vertical="center"/>
    </xf>
    <xf numFmtId="0" fontId="25" fillId="36" borderId="15" xfId="0" applyFont="1" applyFill="1" applyBorder="1" applyAlignment="1">
      <alignment horizontal="center" vertical="center"/>
    </xf>
    <xf numFmtId="0" fontId="25" fillId="36" borderId="16" xfId="0" applyFont="1" applyFill="1" applyBorder="1" applyAlignment="1">
      <alignment horizontal="center" vertical="center"/>
    </xf>
    <xf numFmtId="0" fontId="21" fillId="34" borderId="23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26" fillId="33" borderId="19" xfId="0" applyFont="1" applyFill="1" applyBorder="1" applyAlignment="1">
      <alignment horizontal="center" vertical="center"/>
    </xf>
    <xf numFmtId="0" fontId="26" fillId="33" borderId="0" xfId="0" applyFont="1" applyFill="1" applyBorder="1" applyAlignment="1">
      <alignment horizontal="center" vertical="center"/>
    </xf>
    <xf numFmtId="0" fontId="25" fillId="36" borderId="14" xfId="0" applyFont="1" applyFill="1" applyBorder="1" applyAlignment="1">
      <alignment horizontal="center" vertical="center" wrapText="1"/>
    </xf>
    <xf numFmtId="0" fontId="25" fillId="36" borderId="16" xfId="0" applyFont="1" applyFill="1" applyBorder="1" applyAlignment="1">
      <alignment horizontal="center" vertical="center" wrapText="1"/>
    </xf>
    <xf numFmtId="0" fontId="25" fillId="36" borderId="33" xfId="0" applyFont="1" applyFill="1" applyBorder="1" applyAlignment="1">
      <alignment horizontal="center" vertical="center" wrapText="1"/>
    </xf>
    <xf numFmtId="0" fontId="25" fillId="36" borderId="34" xfId="0" applyFont="1" applyFill="1" applyBorder="1" applyAlignment="1">
      <alignment horizontal="center" vertical="center" wrapText="1"/>
    </xf>
    <xf numFmtId="0" fontId="25" fillId="36" borderId="18" xfId="0" applyFont="1" applyFill="1" applyBorder="1" applyAlignment="1">
      <alignment horizontal="center" vertical="center" wrapText="1"/>
    </xf>
    <xf numFmtId="0" fontId="25" fillId="36" borderId="29" xfId="0" applyFont="1" applyFill="1" applyBorder="1" applyAlignment="1">
      <alignment horizontal="center" vertical="center" wrapText="1"/>
    </xf>
    <xf numFmtId="0" fontId="25" fillId="36" borderId="32" xfId="0" applyFont="1" applyFill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6" borderId="31" xfId="0" applyFont="1" applyFill="1" applyBorder="1" applyAlignment="1">
      <alignment horizontal="center" vertical="center" wrapText="1"/>
    </xf>
    <xf numFmtId="0" fontId="25" fillId="36" borderId="11" xfId="0" applyFont="1" applyFill="1" applyBorder="1" applyAlignment="1">
      <alignment horizontal="center" vertical="center" wrapText="1"/>
    </xf>
    <xf numFmtId="0" fontId="25" fillId="36" borderId="1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141112</xdr:colOff>
      <xdr:row>0</xdr:row>
      <xdr:rowOff>0</xdr:rowOff>
    </xdr:from>
    <xdr:to>
      <xdr:col>8</xdr:col>
      <xdr:colOff>107100</xdr:colOff>
      <xdr:row>0</xdr:row>
      <xdr:rowOff>1796928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3031612" y="0"/>
          <a:ext cx="3140988" cy="179692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15875</xdr:colOff>
      <xdr:row>185</xdr:row>
      <xdr:rowOff>1047750</xdr:rowOff>
    </xdr:from>
    <xdr:to>
      <xdr:col>15</xdr:col>
      <xdr:colOff>460375</xdr:colOff>
      <xdr:row>189</xdr:row>
      <xdr:rowOff>24148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97875" y="72088375"/>
          <a:ext cx="2413000" cy="849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00"/>
  <sheetViews>
    <sheetView tabSelected="1" zoomScale="55" zoomScaleNormal="55" zoomScalePageLayoutView="25" workbookViewId="0">
      <selection activeCell="A3" sqref="A3:U3"/>
    </sheetView>
  </sheetViews>
  <sheetFormatPr baseColWidth="10" defaultColWidth="11.42578125" defaultRowHeight="16.5" x14ac:dyDescent="0.25"/>
  <cols>
    <col min="1" max="1" width="9" style="1" customWidth="1"/>
    <col min="2" max="2" width="50.5703125" style="1" customWidth="1"/>
    <col min="3" max="3" width="16.85546875" style="87" customWidth="1"/>
    <col min="4" max="4" width="59.7109375" style="5" customWidth="1"/>
    <col min="5" max="5" width="57.140625" style="18" customWidth="1"/>
    <col min="6" max="6" width="18.7109375" style="77" customWidth="1"/>
    <col min="7" max="7" width="14" style="77" customWidth="1"/>
    <col min="8" max="8" width="14.85546875" style="77" customWidth="1"/>
    <col min="9" max="9" width="15.140625" style="1" customWidth="1"/>
    <col min="10" max="10" width="17.28515625" style="1" customWidth="1"/>
    <col min="11" max="11" width="14" style="1" customWidth="1"/>
    <col min="12" max="12" width="14.42578125" style="1" customWidth="1"/>
    <col min="13" max="13" width="14" style="1" customWidth="1"/>
    <col min="14" max="14" width="15" style="1" customWidth="1"/>
    <col min="15" max="15" width="14.5703125" style="1" customWidth="1"/>
    <col min="16" max="16" width="14.7109375" style="1" customWidth="1"/>
    <col min="17" max="17" width="15.7109375" style="1" customWidth="1"/>
    <col min="18" max="18" width="16.5703125" style="1" customWidth="1"/>
    <col min="19" max="19" width="15.28515625" style="1" customWidth="1"/>
    <col min="20" max="20" width="18.85546875" style="1" customWidth="1"/>
    <col min="21" max="21" width="12.28515625" style="1" customWidth="1"/>
    <col min="22" max="16384" width="11.42578125" style="1"/>
  </cols>
  <sheetData>
    <row r="1" spans="1:72" ht="142.5" customHeight="1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72" ht="24.75" customHeight="1" x14ac:dyDescent="0.25">
      <c r="A2" s="112" t="s">
        <v>47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72" ht="25.5" customHeight="1" thickBot="1" x14ac:dyDescent="0.3">
      <c r="A3" s="113" t="s">
        <v>325</v>
      </c>
      <c r="B3" s="113"/>
      <c r="C3" s="113"/>
      <c r="D3" s="113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4"/>
    </row>
    <row r="4" spans="1:72" ht="36" customHeight="1" x14ac:dyDescent="0.25">
      <c r="A4" s="98" t="s">
        <v>2</v>
      </c>
      <c r="B4" s="98" t="s">
        <v>0</v>
      </c>
      <c r="C4" s="98" t="s">
        <v>321</v>
      </c>
      <c r="D4" s="101" t="s">
        <v>3</v>
      </c>
      <c r="E4" s="98" t="s">
        <v>44</v>
      </c>
      <c r="F4" s="104" t="s">
        <v>324</v>
      </c>
      <c r="G4" s="98" t="s">
        <v>32</v>
      </c>
      <c r="H4" s="98" t="s">
        <v>33</v>
      </c>
      <c r="I4" s="98" t="s">
        <v>4</v>
      </c>
      <c r="J4" s="98" t="s">
        <v>43</v>
      </c>
      <c r="K4" s="98" t="s">
        <v>45</v>
      </c>
      <c r="L4" s="107" t="s">
        <v>5</v>
      </c>
      <c r="M4" s="108"/>
      <c r="N4" s="108"/>
      <c r="O4" s="108"/>
      <c r="P4" s="108"/>
      <c r="Q4" s="109"/>
      <c r="R4" s="115" t="s">
        <v>6</v>
      </c>
      <c r="S4" s="116"/>
      <c r="T4" s="98" t="s">
        <v>42</v>
      </c>
      <c r="U4" s="98" t="s">
        <v>7</v>
      </c>
      <c r="V4" s="4"/>
    </row>
    <row r="5" spans="1:72" ht="39.75" customHeight="1" x14ac:dyDescent="0.25">
      <c r="A5" s="99"/>
      <c r="B5" s="99"/>
      <c r="C5" s="99"/>
      <c r="D5" s="102"/>
      <c r="E5" s="99"/>
      <c r="F5" s="105"/>
      <c r="G5" s="105"/>
      <c r="H5" s="105"/>
      <c r="I5" s="99"/>
      <c r="J5" s="99"/>
      <c r="K5" s="99"/>
      <c r="L5" s="117" t="s">
        <v>8</v>
      </c>
      <c r="M5" s="118"/>
      <c r="N5" s="119" t="s">
        <v>36</v>
      </c>
      <c r="O5" s="121" t="s">
        <v>9</v>
      </c>
      <c r="P5" s="118"/>
      <c r="Q5" s="122" t="s">
        <v>39</v>
      </c>
      <c r="R5" s="124" t="s">
        <v>40</v>
      </c>
      <c r="S5" s="122" t="s">
        <v>41</v>
      </c>
      <c r="T5" s="99"/>
      <c r="U5" s="99"/>
      <c r="V5" s="4"/>
    </row>
    <row r="6" spans="1:72" ht="54" customHeight="1" thickBot="1" x14ac:dyDescent="0.3">
      <c r="A6" s="100"/>
      <c r="B6" s="100"/>
      <c r="C6" s="100"/>
      <c r="D6" s="103"/>
      <c r="E6" s="100"/>
      <c r="F6" s="106"/>
      <c r="G6" s="106"/>
      <c r="H6" s="106"/>
      <c r="I6" s="100"/>
      <c r="J6" s="100"/>
      <c r="K6" s="100"/>
      <c r="L6" s="78" t="s">
        <v>34</v>
      </c>
      <c r="M6" s="79" t="s">
        <v>35</v>
      </c>
      <c r="N6" s="120"/>
      <c r="O6" s="80" t="s">
        <v>37</v>
      </c>
      <c r="P6" s="79" t="s">
        <v>38</v>
      </c>
      <c r="Q6" s="123"/>
      <c r="R6" s="125"/>
      <c r="S6" s="123"/>
      <c r="T6" s="100"/>
      <c r="U6" s="100"/>
      <c r="V6" s="4"/>
    </row>
    <row r="7" spans="1:72" s="2" customFormat="1" ht="30" customHeight="1" x14ac:dyDescent="0.25">
      <c r="A7" s="53">
        <v>1</v>
      </c>
      <c r="B7" s="74" t="s">
        <v>228</v>
      </c>
      <c r="C7" s="53" t="s">
        <v>322</v>
      </c>
      <c r="D7" s="74" t="s">
        <v>53</v>
      </c>
      <c r="E7" s="74" t="s">
        <v>229</v>
      </c>
      <c r="F7" s="53" t="s">
        <v>304</v>
      </c>
      <c r="G7" s="91" t="s">
        <v>305</v>
      </c>
      <c r="H7" s="91" t="s">
        <v>305</v>
      </c>
      <c r="I7" s="75">
        <v>80000</v>
      </c>
      <c r="J7" s="75">
        <v>7400.87</v>
      </c>
      <c r="K7" s="75">
        <v>25</v>
      </c>
      <c r="L7" s="75">
        <f t="shared" ref="L7:L70" si="0">I7*2.87%</f>
        <v>2296</v>
      </c>
      <c r="M7" s="75">
        <f t="shared" ref="M7:M37" si="1">I7*7.1%</f>
        <v>5679.9999999999991</v>
      </c>
      <c r="N7" s="75">
        <f t="shared" ref="N7:N37" si="2">I7*1.1%</f>
        <v>880.00000000000011</v>
      </c>
      <c r="O7" s="75">
        <f t="shared" ref="O7:O37" si="3">I7*3.04%</f>
        <v>2432</v>
      </c>
      <c r="P7" s="75">
        <f t="shared" ref="P7:P37" si="4">I7*7.09%</f>
        <v>5672</v>
      </c>
      <c r="Q7" s="75">
        <f t="shared" ref="Q7:Q37" si="5">+L7+O7</f>
        <v>4728</v>
      </c>
      <c r="R7" s="75">
        <f t="shared" ref="R7:R36" si="6">SUM(J7+K7+L7+O7)</f>
        <v>12153.869999999999</v>
      </c>
      <c r="S7" s="75">
        <f t="shared" ref="S7:S37" si="7">SUM(M7+N7+P7)</f>
        <v>12232</v>
      </c>
      <c r="T7" s="75">
        <f t="shared" ref="T7:T37" si="8">I7-R7</f>
        <v>67846.13</v>
      </c>
      <c r="U7" s="76" t="s">
        <v>54</v>
      </c>
      <c r="V7" s="42"/>
    </row>
    <row r="8" spans="1:72" s="2" customFormat="1" ht="30" customHeight="1" x14ac:dyDescent="0.25">
      <c r="A8" s="55">
        <v>2</v>
      </c>
      <c r="B8" s="63" t="s">
        <v>230</v>
      </c>
      <c r="C8" s="55" t="s">
        <v>322</v>
      </c>
      <c r="D8" s="63" t="s">
        <v>53</v>
      </c>
      <c r="E8" s="63" t="s">
        <v>229</v>
      </c>
      <c r="F8" s="55" t="s">
        <v>304</v>
      </c>
      <c r="G8" s="92" t="s">
        <v>305</v>
      </c>
      <c r="H8" s="92" t="s">
        <v>305</v>
      </c>
      <c r="I8" s="54">
        <v>80000</v>
      </c>
      <c r="J8" s="54">
        <v>7400.87</v>
      </c>
      <c r="K8" s="54">
        <v>25</v>
      </c>
      <c r="L8" s="54">
        <f t="shared" si="0"/>
        <v>2296</v>
      </c>
      <c r="M8" s="54">
        <f t="shared" si="1"/>
        <v>5679.9999999999991</v>
      </c>
      <c r="N8" s="54">
        <f t="shared" si="2"/>
        <v>880.00000000000011</v>
      </c>
      <c r="O8" s="54">
        <f t="shared" si="3"/>
        <v>2432</v>
      </c>
      <c r="P8" s="54">
        <f t="shared" si="4"/>
        <v>5672</v>
      </c>
      <c r="Q8" s="54">
        <f t="shared" si="5"/>
        <v>4728</v>
      </c>
      <c r="R8" s="54">
        <f t="shared" si="6"/>
        <v>12153.869999999999</v>
      </c>
      <c r="S8" s="54">
        <f t="shared" si="7"/>
        <v>12232</v>
      </c>
      <c r="T8" s="54">
        <f t="shared" si="8"/>
        <v>67846.13</v>
      </c>
      <c r="U8" s="57" t="s">
        <v>54</v>
      </c>
      <c r="V8" s="42"/>
    </row>
    <row r="9" spans="1:72" s="2" customFormat="1" ht="30" customHeight="1" x14ac:dyDescent="0.25">
      <c r="A9" s="55">
        <v>3</v>
      </c>
      <c r="B9" s="63" t="s">
        <v>163</v>
      </c>
      <c r="C9" s="55" t="s">
        <v>323</v>
      </c>
      <c r="D9" s="63" t="s">
        <v>53</v>
      </c>
      <c r="E9" s="63" t="s">
        <v>164</v>
      </c>
      <c r="F9" s="55" t="s">
        <v>304</v>
      </c>
      <c r="G9" s="92" t="s">
        <v>305</v>
      </c>
      <c r="H9" s="92" t="s">
        <v>305</v>
      </c>
      <c r="I9" s="54">
        <v>70000</v>
      </c>
      <c r="J9" s="54">
        <v>5368.48</v>
      </c>
      <c r="K9" s="54">
        <v>25</v>
      </c>
      <c r="L9" s="54">
        <f t="shared" si="0"/>
        <v>2009</v>
      </c>
      <c r="M9" s="54">
        <f t="shared" si="1"/>
        <v>4970</v>
      </c>
      <c r="N9" s="54">
        <f t="shared" si="2"/>
        <v>770.00000000000011</v>
      </c>
      <c r="O9" s="54">
        <f t="shared" si="3"/>
        <v>2128</v>
      </c>
      <c r="P9" s="54">
        <f t="shared" si="4"/>
        <v>4963</v>
      </c>
      <c r="Q9" s="54">
        <f t="shared" si="5"/>
        <v>4137</v>
      </c>
      <c r="R9" s="54">
        <f t="shared" si="6"/>
        <v>9530.48</v>
      </c>
      <c r="S9" s="54">
        <f t="shared" si="7"/>
        <v>10703</v>
      </c>
      <c r="T9" s="54">
        <f t="shared" si="8"/>
        <v>60469.520000000004</v>
      </c>
      <c r="U9" s="57" t="s">
        <v>54</v>
      </c>
      <c r="V9" s="42"/>
    </row>
    <row r="10" spans="1:72" s="2" customFormat="1" ht="30" customHeight="1" x14ac:dyDescent="0.25">
      <c r="A10" s="55">
        <v>4</v>
      </c>
      <c r="B10" s="63" t="s">
        <v>51</v>
      </c>
      <c r="C10" s="55" t="s">
        <v>323</v>
      </c>
      <c r="D10" s="63" t="s">
        <v>53</v>
      </c>
      <c r="E10" s="63" t="s">
        <v>52</v>
      </c>
      <c r="F10" s="55" t="s">
        <v>304</v>
      </c>
      <c r="G10" s="92" t="s">
        <v>305</v>
      </c>
      <c r="H10" s="92" t="s">
        <v>305</v>
      </c>
      <c r="I10" s="54">
        <v>65000</v>
      </c>
      <c r="J10" s="54">
        <v>4427.58</v>
      </c>
      <c r="K10" s="54">
        <v>25</v>
      </c>
      <c r="L10" s="54">
        <f t="shared" si="0"/>
        <v>1865.5</v>
      </c>
      <c r="M10" s="54">
        <f t="shared" si="1"/>
        <v>4615</v>
      </c>
      <c r="N10" s="54">
        <f t="shared" si="2"/>
        <v>715.00000000000011</v>
      </c>
      <c r="O10" s="54">
        <f t="shared" si="3"/>
        <v>1976</v>
      </c>
      <c r="P10" s="54">
        <f t="shared" si="4"/>
        <v>4608.5</v>
      </c>
      <c r="Q10" s="54">
        <f t="shared" si="5"/>
        <v>3841.5</v>
      </c>
      <c r="R10" s="54">
        <f t="shared" si="6"/>
        <v>8294.08</v>
      </c>
      <c r="S10" s="54">
        <f t="shared" si="7"/>
        <v>9938.5</v>
      </c>
      <c r="T10" s="54">
        <f t="shared" si="8"/>
        <v>56705.919999999998</v>
      </c>
      <c r="U10" s="57" t="s">
        <v>54</v>
      </c>
      <c r="V10" s="42"/>
    </row>
    <row r="11" spans="1:72" s="2" customFormat="1" ht="30" customHeight="1" x14ac:dyDescent="0.25">
      <c r="A11" s="55">
        <v>5</v>
      </c>
      <c r="B11" s="63" t="s">
        <v>215</v>
      </c>
      <c r="C11" s="55" t="s">
        <v>322</v>
      </c>
      <c r="D11" s="63" t="s">
        <v>217</v>
      </c>
      <c r="E11" s="63" t="s">
        <v>216</v>
      </c>
      <c r="F11" s="55" t="s">
        <v>304</v>
      </c>
      <c r="G11" s="92" t="s">
        <v>305</v>
      </c>
      <c r="H11" s="92" t="s">
        <v>305</v>
      </c>
      <c r="I11" s="54">
        <v>40000</v>
      </c>
      <c r="J11" s="54">
        <v>442.65</v>
      </c>
      <c r="K11" s="54">
        <v>25</v>
      </c>
      <c r="L11" s="54">
        <f t="shared" si="0"/>
        <v>1148</v>
      </c>
      <c r="M11" s="54">
        <f t="shared" si="1"/>
        <v>2839.9999999999995</v>
      </c>
      <c r="N11" s="54">
        <f t="shared" si="2"/>
        <v>440.00000000000006</v>
      </c>
      <c r="O11" s="54">
        <f t="shared" si="3"/>
        <v>1216</v>
      </c>
      <c r="P11" s="54">
        <f t="shared" si="4"/>
        <v>2836</v>
      </c>
      <c r="Q11" s="54">
        <f t="shared" si="5"/>
        <v>2364</v>
      </c>
      <c r="R11" s="54">
        <f t="shared" si="6"/>
        <v>2831.65</v>
      </c>
      <c r="S11" s="54">
        <f t="shared" si="7"/>
        <v>6116</v>
      </c>
      <c r="T11" s="54">
        <f t="shared" si="8"/>
        <v>37168.35</v>
      </c>
      <c r="U11" s="57" t="s">
        <v>54</v>
      </c>
      <c r="V11" s="42"/>
    </row>
    <row r="12" spans="1:72" s="2" customFormat="1" ht="30" customHeight="1" x14ac:dyDescent="0.25">
      <c r="A12" s="55">
        <v>6</v>
      </c>
      <c r="B12" s="63" t="s">
        <v>165</v>
      </c>
      <c r="C12" s="55" t="s">
        <v>322</v>
      </c>
      <c r="D12" s="63" t="s">
        <v>58</v>
      </c>
      <c r="E12" s="63" t="s">
        <v>21</v>
      </c>
      <c r="F12" s="55" t="s">
        <v>304</v>
      </c>
      <c r="G12" s="92" t="s">
        <v>305</v>
      </c>
      <c r="H12" s="92" t="s">
        <v>305</v>
      </c>
      <c r="I12" s="54">
        <v>75000</v>
      </c>
      <c r="J12" s="54">
        <v>6309.38</v>
      </c>
      <c r="K12" s="54">
        <v>25</v>
      </c>
      <c r="L12" s="54">
        <f t="shared" si="0"/>
        <v>2152.5</v>
      </c>
      <c r="M12" s="54">
        <f t="shared" si="1"/>
        <v>5324.9999999999991</v>
      </c>
      <c r="N12" s="54">
        <f t="shared" si="2"/>
        <v>825.00000000000011</v>
      </c>
      <c r="O12" s="54">
        <f t="shared" si="3"/>
        <v>2280</v>
      </c>
      <c r="P12" s="54">
        <f t="shared" si="4"/>
        <v>5317.5</v>
      </c>
      <c r="Q12" s="54">
        <f t="shared" si="5"/>
        <v>4432.5</v>
      </c>
      <c r="R12" s="54">
        <f t="shared" si="6"/>
        <v>10766.880000000001</v>
      </c>
      <c r="S12" s="54">
        <f t="shared" si="7"/>
        <v>11467.5</v>
      </c>
      <c r="T12" s="54">
        <f t="shared" si="8"/>
        <v>64233.119999999995</v>
      </c>
      <c r="U12" s="57" t="s">
        <v>54</v>
      </c>
      <c r="V12" s="42"/>
    </row>
    <row r="13" spans="1:72" s="50" customFormat="1" ht="30" customHeight="1" x14ac:dyDescent="0.25">
      <c r="A13" s="55">
        <v>7</v>
      </c>
      <c r="B13" s="63" t="s">
        <v>306</v>
      </c>
      <c r="C13" s="55" t="s">
        <v>323</v>
      </c>
      <c r="D13" s="63" t="s">
        <v>307</v>
      </c>
      <c r="E13" s="63" t="s">
        <v>308</v>
      </c>
      <c r="F13" s="55" t="s">
        <v>304</v>
      </c>
      <c r="G13" s="92" t="s">
        <v>305</v>
      </c>
      <c r="H13" s="92" t="s">
        <v>305</v>
      </c>
      <c r="I13" s="54">
        <v>125000</v>
      </c>
      <c r="J13" s="54">
        <v>17985.990000000002</v>
      </c>
      <c r="K13" s="54">
        <v>25</v>
      </c>
      <c r="L13" s="54">
        <f t="shared" si="0"/>
        <v>3587.5</v>
      </c>
      <c r="M13" s="54">
        <f t="shared" si="1"/>
        <v>8875</v>
      </c>
      <c r="N13" s="54">
        <f t="shared" si="2"/>
        <v>1375.0000000000002</v>
      </c>
      <c r="O13" s="54">
        <f t="shared" si="3"/>
        <v>3800</v>
      </c>
      <c r="P13" s="54">
        <f t="shared" si="4"/>
        <v>8862.5</v>
      </c>
      <c r="Q13" s="54">
        <f t="shared" si="5"/>
        <v>7387.5</v>
      </c>
      <c r="R13" s="54">
        <f t="shared" si="6"/>
        <v>25398.49</v>
      </c>
      <c r="S13" s="54">
        <f t="shared" si="7"/>
        <v>19112.5</v>
      </c>
      <c r="T13" s="54">
        <f t="shared" si="8"/>
        <v>99601.51</v>
      </c>
      <c r="U13" s="57" t="s">
        <v>54</v>
      </c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</row>
    <row r="14" spans="1:72" s="2" customFormat="1" ht="30" customHeight="1" x14ac:dyDescent="0.25">
      <c r="A14" s="55">
        <v>8</v>
      </c>
      <c r="B14" s="63" t="s">
        <v>274</v>
      </c>
      <c r="C14" s="55" t="s">
        <v>323</v>
      </c>
      <c r="D14" s="63" t="s">
        <v>220</v>
      </c>
      <c r="E14" s="63" t="s">
        <v>275</v>
      </c>
      <c r="F14" s="55" t="s">
        <v>304</v>
      </c>
      <c r="G14" s="92" t="s">
        <v>305</v>
      </c>
      <c r="H14" s="92" t="s">
        <v>305</v>
      </c>
      <c r="I14" s="54">
        <v>80000</v>
      </c>
      <c r="J14" s="54">
        <v>7400.87</v>
      </c>
      <c r="K14" s="54">
        <v>25</v>
      </c>
      <c r="L14" s="54">
        <f t="shared" si="0"/>
        <v>2296</v>
      </c>
      <c r="M14" s="54">
        <f t="shared" si="1"/>
        <v>5679.9999999999991</v>
      </c>
      <c r="N14" s="54">
        <f t="shared" si="2"/>
        <v>880.00000000000011</v>
      </c>
      <c r="O14" s="54">
        <f t="shared" si="3"/>
        <v>2432</v>
      </c>
      <c r="P14" s="54">
        <f t="shared" si="4"/>
        <v>5672</v>
      </c>
      <c r="Q14" s="54">
        <f t="shared" si="5"/>
        <v>4728</v>
      </c>
      <c r="R14" s="54">
        <f t="shared" si="6"/>
        <v>12153.869999999999</v>
      </c>
      <c r="S14" s="54">
        <f t="shared" si="7"/>
        <v>12232</v>
      </c>
      <c r="T14" s="54">
        <f t="shared" si="8"/>
        <v>67846.13</v>
      </c>
      <c r="U14" s="57" t="s">
        <v>54</v>
      </c>
      <c r="V14" s="42"/>
    </row>
    <row r="15" spans="1:72" s="2" customFormat="1" ht="30" customHeight="1" x14ac:dyDescent="0.25">
      <c r="A15" s="55">
        <v>9</v>
      </c>
      <c r="B15" s="63" t="s">
        <v>224</v>
      </c>
      <c r="C15" s="55" t="s">
        <v>323</v>
      </c>
      <c r="D15" s="63" t="s">
        <v>220</v>
      </c>
      <c r="E15" s="63" t="s">
        <v>225</v>
      </c>
      <c r="F15" s="55" t="s">
        <v>304</v>
      </c>
      <c r="G15" s="92" t="s">
        <v>305</v>
      </c>
      <c r="H15" s="92" t="s">
        <v>305</v>
      </c>
      <c r="I15" s="54">
        <v>45000</v>
      </c>
      <c r="J15" s="54">
        <v>1148.33</v>
      </c>
      <c r="K15" s="54">
        <v>25</v>
      </c>
      <c r="L15" s="54">
        <f t="shared" si="0"/>
        <v>1291.5</v>
      </c>
      <c r="M15" s="54">
        <f t="shared" si="1"/>
        <v>3194.9999999999995</v>
      </c>
      <c r="N15" s="54">
        <f t="shared" si="2"/>
        <v>495.00000000000006</v>
      </c>
      <c r="O15" s="54">
        <f t="shared" si="3"/>
        <v>1368</v>
      </c>
      <c r="P15" s="54">
        <f t="shared" si="4"/>
        <v>3190.5</v>
      </c>
      <c r="Q15" s="54">
        <f t="shared" si="5"/>
        <v>2659.5</v>
      </c>
      <c r="R15" s="54">
        <f t="shared" si="6"/>
        <v>3832.83</v>
      </c>
      <c r="S15" s="54">
        <f t="shared" si="7"/>
        <v>6880.5</v>
      </c>
      <c r="T15" s="54">
        <f t="shared" si="8"/>
        <v>41167.17</v>
      </c>
      <c r="U15" s="57" t="s">
        <v>54</v>
      </c>
      <c r="V15" s="42"/>
    </row>
    <row r="16" spans="1:72" s="2" customFormat="1" ht="30" customHeight="1" x14ac:dyDescent="0.25">
      <c r="A16" s="55">
        <v>10</v>
      </c>
      <c r="B16" s="63" t="s">
        <v>219</v>
      </c>
      <c r="C16" s="55" t="s">
        <v>322</v>
      </c>
      <c r="D16" s="63" t="s">
        <v>220</v>
      </c>
      <c r="E16" s="63" t="s">
        <v>221</v>
      </c>
      <c r="F16" s="55" t="s">
        <v>304</v>
      </c>
      <c r="G16" s="92" t="s">
        <v>305</v>
      </c>
      <c r="H16" s="92" t="s">
        <v>305</v>
      </c>
      <c r="I16" s="54">
        <v>35000</v>
      </c>
      <c r="J16" s="54">
        <v>0</v>
      </c>
      <c r="K16" s="54">
        <v>25</v>
      </c>
      <c r="L16" s="54">
        <f t="shared" si="0"/>
        <v>1004.5</v>
      </c>
      <c r="M16" s="54">
        <f t="shared" si="1"/>
        <v>2485</v>
      </c>
      <c r="N16" s="54">
        <f t="shared" si="2"/>
        <v>385.00000000000006</v>
      </c>
      <c r="O16" s="54">
        <f t="shared" si="3"/>
        <v>1064</v>
      </c>
      <c r="P16" s="54">
        <f t="shared" si="4"/>
        <v>2481.5</v>
      </c>
      <c r="Q16" s="54">
        <f t="shared" si="5"/>
        <v>2068.5</v>
      </c>
      <c r="R16" s="54">
        <f t="shared" si="6"/>
        <v>2093.5</v>
      </c>
      <c r="S16" s="54">
        <f t="shared" si="7"/>
        <v>5351.5</v>
      </c>
      <c r="T16" s="54">
        <f t="shared" si="8"/>
        <v>32906.5</v>
      </c>
      <c r="U16" s="57" t="s">
        <v>54</v>
      </c>
      <c r="V16" s="42"/>
    </row>
    <row r="17" spans="1:22" s="2" customFormat="1" ht="30" customHeight="1" x14ac:dyDescent="0.25">
      <c r="A17" s="55">
        <v>11</v>
      </c>
      <c r="B17" s="63" t="s">
        <v>271</v>
      </c>
      <c r="C17" s="55" t="s">
        <v>323</v>
      </c>
      <c r="D17" s="63" t="s">
        <v>220</v>
      </c>
      <c r="E17" s="63" t="s">
        <v>272</v>
      </c>
      <c r="F17" s="55" t="s">
        <v>304</v>
      </c>
      <c r="G17" s="92" t="s">
        <v>305</v>
      </c>
      <c r="H17" s="92" t="s">
        <v>305</v>
      </c>
      <c r="I17" s="54">
        <v>35000</v>
      </c>
      <c r="J17" s="54">
        <v>0</v>
      </c>
      <c r="K17" s="54">
        <v>25</v>
      </c>
      <c r="L17" s="54">
        <f t="shared" si="0"/>
        <v>1004.5</v>
      </c>
      <c r="M17" s="54">
        <f t="shared" si="1"/>
        <v>2485</v>
      </c>
      <c r="N17" s="54">
        <f t="shared" si="2"/>
        <v>385.00000000000006</v>
      </c>
      <c r="O17" s="54">
        <f t="shared" si="3"/>
        <v>1064</v>
      </c>
      <c r="P17" s="54">
        <f t="shared" si="4"/>
        <v>2481.5</v>
      </c>
      <c r="Q17" s="54">
        <f t="shared" si="5"/>
        <v>2068.5</v>
      </c>
      <c r="R17" s="54">
        <f t="shared" si="6"/>
        <v>2093.5</v>
      </c>
      <c r="S17" s="54">
        <f t="shared" si="7"/>
        <v>5351.5</v>
      </c>
      <c r="T17" s="54">
        <f t="shared" si="8"/>
        <v>32906.5</v>
      </c>
      <c r="U17" s="57" t="s">
        <v>54</v>
      </c>
      <c r="V17" s="42"/>
    </row>
    <row r="18" spans="1:22" s="2" customFormat="1" ht="30" customHeight="1" x14ac:dyDescent="0.25">
      <c r="A18" s="55">
        <v>12</v>
      </c>
      <c r="B18" s="63" t="s">
        <v>273</v>
      </c>
      <c r="C18" s="55" t="s">
        <v>322</v>
      </c>
      <c r="D18" s="63" t="s">
        <v>220</v>
      </c>
      <c r="E18" s="63" t="s">
        <v>225</v>
      </c>
      <c r="F18" s="55" t="s">
        <v>304</v>
      </c>
      <c r="G18" s="92" t="s">
        <v>305</v>
      </c>
      <c r="H18" s="92" t="s">
        <v>305</v>
      </c>
      <c r="I18" s="54">
        <v>45000</v>
      </c>
      <c r="J18" s="54">
        <v>1148.33</v>
      </c>
      <c r="K18" s="54">
        <v>25</v>
      </c>
      <c r="L18" s="54">
        <f t="shared" si="0"/>
        <v>1291.5</v>
      </c>
      <c r="M18" s="54">
        <f t="shared" si="1"/>
        <v>3194.9999999999995</v>
      </c>
      <c r="N18" s="54">
        <f t="shared" si="2"/>
        <v>495.00000000000006</v>
      </c>
      <c r="O18" s="54">
        <f t="shared" si="3"/>
        <v>1368</v>
      </c>
      <c r="P18" s="54">
        <f t="shared" si="4"/>
        <v>3190.5</v>
      </c>
      <c r="Q18" s="54">
        <f t="shared" si="5"/>
        <v>2659.5</v>
      </c>
      <c r="R18" s="54">
        <f t="shared" si="6"/>
        <v>3832.83</v>
      </c>
      <c r="S18" s="54">
        <f t="shared" si="7"/>
        <v>6880.5</v>
      </c>
      <c r="T18" s="54">
        <f t="shared" si="8"/>
        <v>41167.17</v>
      </c>
      <c r="U18" s="57" t="s">
        <v>54</v>
      </c>
      <c r="V18" s="42"/>
    </row>
    <row r="19" spans="1:22" s="2" customFormat="1" ht="30" customHeight="1" x14ac:dyDescent="0.25">
      <c r="A19" s="55">
        <v>13</v>
      </c>
      <c r="B19" s="63" t="s">
        <v>276</v>
      </c>
      <c r="C19" s="55" t="s">
        <v>323</v>
      </c>
      <c r="D19" s="63" t="s">
        <v>220</v>
      </c>
      <c r="E19" s="63" t="s">
        <v>225</v>
      </c>
      <c r="F19" s="55" t="s">
        <v>304</v>
      </c>
      <c r="G19" s="92" t="s">
        <v>305</v>
      </c>
      <c r="H19" s="92" t="s">
        <v>305</v>
      </c>
      <c r="I19" s="54">
        <v>45000</v>
      </c>
      <c r="J19" s="54">
        <v>1148.33</v>
      </c>
      <c r="K19" s="54">
        <v>25</v>
      </c>
      <c r="L19" s="54">
        <f t="shared" si="0"/>
        <v>1291.5</v>
      </c>
      <c r="M19" s="54">
        <f t="shared" si="1"/>
        <v>3194.9999999999995</v>
      </c>
      <c r="N19" s="54">
        <f t="shared" si="2"/>
        <v>495.00000000000006</v>
      </c>
      <c r="O19" s="54">
        <f t="shared" si="3"/>
        <v>1368</v>
      </c>
      <c r="P19" s="54">
        <f t="shared" si="4"/>
        <v>3190.5</v>
      </c>
      <c r="Q19" s="54">
        <f t="shared" si="5"/>
        <v>2659.5</v>
      </c>
      <c r="R19" s="54">
        <f t="shared" si="6"/>
        <v>3832.83</v>
      </c>
      <c r="S19" s="54">
        <f t="shared" si="7"/>
        <v>6880.5</v>
      </c>
      <c r="T19" s="54">
        <f t="shared" si="8"/>
        <v>41167.17</v>
      </c>
      <c r="U19" s="57" t="s">
        <v>54</v>
      </c>
      <c r="V19" s="42"/>
    </row>
    <row r="20" spans="1:22" s="2" customFormat="1" ht="30" customHeight="1" x14ac:dyDescent="0.25">
      <c r="A20" s="55">
        <v>14</v>
      </c>
      <c r="B20" s="63" t="s">
        <v>222</v>
      </c>
      <c r="C20" s="55" t="s">
        <v>322</v>
      </c>
      <c r="D20" s="63" t="s">
        <v>220</v>
      </c>
      <c r="E20" s="63" t="s">
        <v>223</v>
      </c>
      <c r="F20" s="55" t="s">
        <v>304</v>
      </c>
      <c r="G20" s="92" t="s">
        <v>305</v>
      </c>
      <c r="H20" s="92" t="s">
        <v>305</v>
      </c>
      <c r="I20" s="54">
        <v>31000</v>
      </c>
      <c r="J20" s="54">
        <v>0</v>
      </c>
      <c r="K20" s="54">
        <v>25</v>
      </c>
      <c r="L20" s="54">
        <f t="shared" si="0"/>
        <v>889.7</v>
      </c>
      <c r="M20" s="54">
        <f t="shared" si="1"/>
        <v>2201</v>
      </c>
      <c r="N20" s="54">
        <f t="shared" si="2"/>
        <v>341.00000000000006</v>
      </c>
      <c r="O20" s="54">
        <f t="shared" si="3"/>
        <v>942.4</v>
      </c>
      <c r="P20" s="54">
        <f t="shared" si="4"/>
        <v>2197.9</v>
      </c>
      <c r="Q20" s="54">
        <f t="shared" si="5"/>
        <v>1832.1</v>
      </c>
      <c r="R20" s="54">
        <f t="shared" si="6"/>
        <v>1857.1</v>
      </c>
      <c r="S20" s="54">
        <f t="shared" si="7"/>
        <v>4739.8999999999996</v>
      </c>
      <c r="T20" s="54">
        <f t="shared" si="8"/>
        <v>29142.9</v>
      </c>
      <c r="U20" s="57" t="s">
        <v>54</v>
      </c>
      <c r="V20" s="42"/>
    </row>
    <row r="21" spans="1:22" s="2" customFormat="1" ht="30" customHeight="1" x14ac:dyDescent="0.25">
      <c r="A21" s="55">
        <v>15</v>
      </c>
      <c r="B21" s="63" t="s">
        <v>176</v>
      </c>
      <c r="C21" s="55" t="s">
        <v>322</v>
      </c>
      <c r="D21" s="63" t="s">
        <v>55</v>
      </c>
      <c r="E21" s="63" t="s">
        <v>177</v>
      </c>
      <c r="F21" s="55" t="s">
        <v>304</v>
      </c>
      <c r="G21" s="92" t="s">
        <v>305</v>
      </c>
      <c r="H21" s="92" t="s">
        <v>305</v>
      </c>
      <c r="I21" s="54">
        <v>125000</v>
      </c>
      <c r="J21" s="54">
        <v>17985.990000000002</v>
      </c>
      <c r="K21" s="54">
        <v>25</v>
      </c>
      <c r="L21" s="54">
        <f t="shared" si="0"/>
        <v>3587.5</v>
      </c>
      <c r="M21" s="54">
        <f t="shared" si="1"/>
        <v>8875</v>
      </c>
      <c r="N21" s="54">
        <f t="shared" si="2"/>
        <v>1375.0000000000002</v>
      </c>
      <c r="O21" s="54">
        <f t="shared" si="3"/>
        <v>3800</v>
      </c>
      <c r="P21" s="54">
        <f t="shared" si="4"/>
        <v>8862.5</v>
      </c>
      <c r="Q21" s="54">
        <f t="shared" si="5"/>
        <v>7387.5</v>
      </c>
      <c r="R21" s="54">
        <f t="shared" si="6"/>
        <v>25398.49</v>
      </c>
      <c r="S21" s="54">
        <f t="shared" si="7"/>
        <v>19112.5</v>
      </c>
      <c r="T21" s="54">
        <f t="shared" si="8"/>
        <v>99601.51</v>
      </c>
      <c r="U21" s="57" t="s">
        <v>54</v>
      </c>
      <c r="V21" s="42"/>
    </row>
    <row r="22" spans="1:22" s="2" customFormat="1" ht="30" customHeight="1" x14ac:dyDescent="0.25">
      <c r="A22" s="55">
        <v>16</v>
      </c>
      <c r="B22" s="63" t="s">
        <v>16</v>
      </c>
      <c r="C22" s="55" t="s">
        <v>322</v>
      </c>
      <c r="D22" s="63" t="s">
        <v>55</v>
      </c>
      <c r="E22" s="63" t="s">
        <v>15</v>
      </c>
      <c r="F22" s="55" t="s">
        <v>304</v>
      </c>
      <c r="G22" s="92" t="s">
        <v>305</v>
      </c>
      <c r="H22" s="92" t="s">
        <v>305</v>
      </c>
      <c r="I22" s="54">
        <v>45000</v>
      </c>
      <c r="J22" s="54">
        <v>1148.33</v>
      </c>
      <c r="K22" s="54">
        <v>25</v>
      </c>
      <c r="L22" s="54">
        <f t="shared" si="0"/>
        <v>1291.5</v>
      </c>
      <c r="M22" s="54">
        <f t="shared" si="1"/>
        <v>3194.9999999999995</v>
      </c>
      <c r="N22" s="54">
        <f t="shared" si="2"/>
        <v>495.00000000000006</v>
      </c>
      <c r="O22" s="54">
        <f t="shared" si="3"/>
        <v>1368</v>
      </c>
      <c r="P22" s="54">
        <f t="shared" si="4"/>
        <v>3190.5</v>
      </c>
      <c r="Q22" s="54">
        <f t="shared" si="5"/>
        <v>2659.5</v>
      </c>
      <c r="R22" s="54">
        <f t="shared" si="6"/>
        <v>3832.83</v>
      </c>
      <c r="S22" s="54">
        <f t="shared" si="7"/>
        <v>6880.5</v>
      </c>
      <c r="T22" s="54">
        <f t="shared" si="8"/>
        <v>41167.17</v>
      </c>
      <c r="U22" s="57" t="s">
        <v>54</v>
      </c>
      <c r="V22" s="42"/>
    </row>
    <row r="23" spans="1:22" s="2" customFormat="1" ht="30" customHeight="1" x14ac:dyDescent="0.25">
      <c r="A23" s="55">
        <v>17</v>
      </c>
      <c r="B23" s="63" t="s">
        <v>57</v>
      </c>
      <c r="C23" s="55" t="s">
        <v>323</v>
      </c>
      <c r="D23" s="63" t="s">
        <v>55</v>
      </c>
      <c r="E23" s="63" t="s">
        <v>15</v>
      </c>
      <c r="F23" s="55" t="s">
        <v>304</v>
      </c>
      <c r="G23" s="92" t="s">
        <v>305</v>
      </c>
      <c r="H23" s="92" t="s">
        <v>305</v>
      </c>
      <c r="I23" s="54">
        <v>45000</v>
      </c>
      <c r="J23" s="54">
        <v>1148.33</v>
      </c>
      <c r="K23" s="54">
        <v>25</v>
      </c>
      <c r="L23" s="54">
        <f t="shared" si="0"/>
        <v>1291.5</v>
      </c>
      <c r="M23" s="54">
        <f t="shared" si="1"/>
        <v>3194.9999999999995</v>
      </c>
      <c r="N23" s="54">
        <f t="shared" si="2"/>
        <v>495.00000000000006</v>
      </c>
      <c r="O23" s="54">
        <f t="shared" si="3"/>
        <v>1368</v>
      </c>
      <c r="P23" s="54">
        <f t="shared" si="4"/>
        <v>3190.5</v>
      </c>
      <c r="Q23" s="54">
        <f t="shared" si="5"/>
        <v>2659.5</v>
      </c>
      <c r="R23" s="54">
        <f t="shared" si="6"/>
        <v>3832.83</v>
      </c>
      <c r="S23" s="54">
        <f t="shared" si="7"/>
        <v>6880.5</v>
      </c>
      <c r="T23" s="54">
        <f t="shared" si="8"/>
        <v>41167.17</v>
      </c>
      <c r="U23" s="57" t="s">
        <v>54</v>
      </c>
      <c r="V23" s="42"/>
    </row>
    <row r="24" spans="1:22" s="2" customFormat="1" ht="31.5" customHeight="1" x14ac:dyDescent="0.25">
      <c r="A24" s="55">
        <v>18</v>
      </c>
      <c r="B24" s="63" t="s">
        <v>277</v>
      </c>
      <c r="C24" s="55" t="s">
        <v>322</v>
      </c>
      <c r="D24" s="63" t="s">
        <v>278</v>
      </c>
      <c r="E24" s="63" t="s">
        <v>279</v>
      </c>
      <c r="F24" s="55" t="s">
        <v>304</v>
      </c>
      <c r="G24" s="92" t="s">
        <v>305</v>
      </c>
      <c r="H24" s="92" t="s">
        <v>305</v>
      </c>
      <c r="I24" s="54">
        <v>70000</v>
      </c>
      <c r="J24" s="54">
        <v>5368.48</v>
      </c>
      <c r="K24" s="54">
        <v>25</v>
      </c>
      <c r="L24" s="54">
        <f t="shared" si="0"/>
        <v>2009</v>
      </c>
      <c r="M24" s="54">
        <f t="shared" si="1"/>
        <v>4970</v>
      </c>
      <c r="N24" s="54">
        <f t="shared" si="2"/>
        <v>770.00000000000011</v>
      </c>
      <c r="O24" s="54">
        <f t="shared" si="3"/>
        <v>2128</v>
      </c>
      <c r="P24" s="54">
        <f t="shared" si="4"/>
        <v>4963</v>
      </c>
      <c r="Q24" s="54">
        <f t="shared" si="5"/>
        <v>4137</v>
      </c>
      <c r="R24" s="54">
        <f t="shared" si="6"/>
        <v>9530.48</v>
      </c>
      <c r="S24" s="54">
        <f t="shared" si="7"/>
        <v>10703</v>
      </c>
      <c r="T24" s="54">
        <f t="shared" si="8"/>
        <v>60469.520000000004</v>
      </c>
      <c r="U24" s="57" t="s">
        <v>54</v>
      </c>
      <c r="V24" s="42"/>
    </row>
    <row r="25" spans="1:22" s="2" customFormat="1" ht="30" customHeight="1" x14ac:dyDescent="0.25">
      <c r="A25" s="55">
        <v>19</v>
      </c>
      <c r="B25" s="63" t="s">
        <v>233</v>
      </c>
      <c r="C25" s="55" t="s">
        <v>323</v>
      </c>
      <c r="D25" s="63" t="s">
        <v>234</v>
      </c>
      <c r="E25" s="63" t="s">
        <v>283</v>
      </c>
      <c r="F25" s="55" t="s">
        <v>304</v>
      </c>
      <c r="G25" s="92" t="s">
        <v>305</v>
      </c>
      <c r="H25" s="92" t="s">
        <v>305</v>
      </c>
      <c r="I25" s="54">
        <v>25000</v>
      </c>
      <c r="J25" s="54">
        <v>0</v>
      </c>
      <c r="K25" s="54">
        <v>25</v>
      </c>
      <c r="L25" s="54">
        <f t="shared" si="0"/>
        <v>717.5</v>
      </c>
      <c r="M25" s="54">
        <f t="shared" si="1"/>
        <v>1774.9999999999998</v>
      </c>
      <c r="N25" s="54">
        <f t="shared" si="2"/>
        <v>275</v>
      </c>
      <c r="O25" s="54">
        <f t="shared" si="3"/>
        <v>760</v>
      </c>
      <c r="P25" s="54">
        <f t="shared" si="4"/>
        <v>1772.5000000000002</v>
      </c>
      <c r="Q25" s="54">
        <f t="shared" si="5"/>
        <v>1477.5</v>
      </c>
      <c r="R25" s="54">
        <f t="shared" si="6"/>
        <v>1502.5</v>
      </c>
      <c r="S25" s="54">
        <f t="shared" si="7"/>
        <v>3822.5</v>
      </c>
      <c r="T25" s="54">
        <f t="shared" si="8"/>
        <v>23497.5</v>
      </c>
      <c r="U25" s="57" t="s">
        <v>54</v>
      </c>
      <c r="V25" s="42"/>
    </row>
    <row r="26" spans="1:22" s="2" customFormat="1" ht="30" customHeight="1" x14ac:dyDescent="0.25">
      <c r="A26" s="55">
        <v>20</v>
      </c>
      <c r="B26" s="63" t="s">
        <v>226</v>
      </c>
      <c r="C26" s="55" t="s">
        <v>323</v>
      </c>
      <c r="D26" s="63" t="s">
        <v>227</v>
      </c>
      <c r="E26" s="63" t="s">
        <v>21</v>
      </c>
      <c r="F26" s="55" t="s">
        <v>304</v>
      </c>
      <c r="G26" s="92" t="s">
        <v>305</v>
      </c>
      <c r="H26" s="92" t="s">
        <v>305</v>
      </c>
      <c r="I26" s="54">
        <v>65000</v>
      </c>
      <c r="J26" s="54">
        <v>4427.58</v>
      </c>
      <c r="K26" s="54">
        <v>25</v>
      </c>
      <c r="L26" s="54">
        <f t="shared" si="0"/>
        <v>1865.5</v>
      </c>
      <c r="M26" s="54">
        <f t="shared" si="1"/>
        <v>4615</v>
      </c>
      <c r="N26" s="54">
        <f t="shared" si="2"/>
        <v>715.00000000000011</v>
      </c>
      <c r="O26" s="54">
        <f t="shared" si="3"/>
        <v>1976</v>
      </c>
      <c r="P26" s="54">
        <f t="shared" si="4"/>
        <v>4608.5</v>
      </c>
      <c r="Q26" s="54">
        <f t="shared" si="5"/>
        <v>3841.5</v>
      </c>
      <c r="R26" s="54">
        <f t="shared" si="6"/>
        <v>8294.08</v>
      </c>
      <c r="S26" s="54">
        <f t="shared" si="7"/>
        <v>9938.5</v>
      </c>
      <c r="T26" s="54">
        <f t="shared" si="8"/>
        <v>56705.919999999998</v>
      </c>
      <c r="U26" s="57" t="s">
        <v>54</v>
      </c>
      <c r="V26" s="42"/>
    </row>
    <row r="27" spans="1:22" s="2" customFormat="1" ht="30" customHeight="1" x14ac:dyDescent="0.25">
      <c r="A27" s="55">
        <v>21</v>
      </c>
      <c r="B27" s="63" t="s">
        <v>24</v>
      </c>
      <c r="C27" s="55" t="s">
        <v>323</v>
      </c>
      <c r="D27" s="63" t="s">
        <v>64</v>
      </c>
      <c r="E27" s="63" t="s">
        <v>29</v>
      </c>
      <c r="F27" s="55" t="s">
        <v>304</v>
      </c>
      <c r="G27" s="92" t="s">
        <v>305</v>
      </c>
      <c r="H27" s="92" t="s">
        <v>305</v>
      </c>
      <c r="I27" s="54">
        <v>125000</v>
      </c>
      <c r="J27" s="54">
        <v>17985.990000000002</v>
      </c>
      <c r="K27" s="54">
        <v>25</v>
      </c>
      <c r="L27" s="54">
        <f t="shared" si="0"/>
        <v>3587.5</v>
      </c>
      <c r="M27" s="54">
        <f t="shared" si="1"/>
        <v>8875</v>
      </c>
      <c r="N27" s="54">
        <f t="shared" si="2"/>
        <v>1375.0000000000002</v>
      </c>
      <c r="O27" s="54">
        <f t="shared" si="3"/>
        <v>3800</v>
      </c>
      <c r="P27" s="54">
        <f t="shared" si="4"/>
        <v>8862.5</v>
      </c>
      <c r="Q27" s="54">
        <f t="shared" si="5"/>
        <v>7387.5</v>
      </c>
      <c r="R27" s="54">
        <f t="shared" si="6"/>
        <v>25398.49</v>
      </c>
      <c r="S27" s="54">
        <f t="shared" si="7"/>
        <v>19112.5</v>
      </c>
      <c r="T27" s="54">
        <f t="shared" si="8"/>
        <v>99601.51</v>
      </c>
      <c r="U27" s="57" t="s">
        <v>54</v>
      </c>
      <c r="V27" s="42"/>
    </row>
    <row r="28" spans="1:22" s="2" customFormat="1" ht="30" customHeight="1" x14ac:dyDescent="0.25">
      <c r="A28" s="55">
        <v>22</v>
      </c>
      <c r="B28" s="63" t="s">
        <v>205</v>
      </c>
      <c r="C28" s="55" t="s">
        <v>323</v>
      </c>
      <c r="D28" s="63" t="s">
        <v>206</v>
      </c>
      <c r="E28" s="63" t="s">
        <v>207</v>
      </c>
      <c r="F28" s="55" t="s">
        <v>304</v>
      </c>
      <c r="G28" s="92" t="s">
        <v>305</v>
      </c>
      <c r="H28" s="92" t="s">
        <v>305</v>
      </c>
      <c r="I28" s="54">
        <v>110000</v>
      </c>
      <c r="J28" s="54">
        <v>14457.62</v>
      </c>
      <c r="K28" s="54">
        <v>25</v>
      </c>
      <c r="L28" s="54">
        <f t="shared" si="0"/>
        <v>3157</v>
      </c>
      <c r="M28" s="54">
        <f t="shared" si="1"/>
        <v>7809.9999999999991</v>
      </c>
      <c r="N28" s="54">
        <f t="shared" si="2"/>
        <v>1210.0000000000002</v>
      </c>
      <c r="O28" s="54">
        <f t="shared" si="3"/>
        <v>3344</v>
      </c>
      <c r="P28" s="54">
        <f t="shared" si="4"/>
        <v>7799.0000000000009</v>
      </c>
      <c r="Q28" s="54">
        <f t="shared" si="5"/>
        <v>6501</v>
      </c>
      <c r="R28" s="54">
        <f t="shared" si="6"/>
        <v>20983.620000000003</v>
      </c>
      <c r="S28" s="54">
        <f t="shared" si="7"/>
        <v>16819</v>
      </c>
      <c r="T28" s="54">
        <f t="shared" si="8"/>
        <v>89016.38</v>
      </c>
      <c r="U28" s="57" t="s">
        <v>54</v>
      </c>
      <c r="V28" s="42"/>
    </row>
    <row r="29" spans="1:22" s="2" customFormat="1" ht="30" customHeight="1" x14ac:dyDescent="0.25">
      <c r="A29" s="55">
        <v>23</v>
      </c>
      <c r="B29" s="63" t="s">
        <v>27</v>
      </c>
      <c r="C29" s="55" t="s">
        <v>323</v>
      </c>
      <c r="D29" s="63" t="s">
        <v>62</v>
      </c>
      <c r="E29" s="63" t="s">
        <v>21</v>
      </c>
      <c r="F29" s="55" t="s">
        <v>304</v>
      </c>
      <c r="G29" s="92" t="s">
        <v>305</v>
      </c>
      <c r="H29" s="92" t="s">
        <v>305</v>
      </c>
      <c r="I29" s="54">
        <v>100000</v>
      </c>
      <c r="J29" s="54">
        <v>12105.37</v>
      </c>
      <c r="K29" s="54">
        <v>25</v>
      </c>
      <c r="L29" s="54">
        <f t="shared" si="0"/>
        <v>2870</v>
      </c>
      <c r="M29" s="54">
        <f t="shared" si="1"/>
        <v>7099.9999999999991</v>
      </c>
      <c r="N29" s="54">
        <f t="shared" si="2"/>
        <v>1100</v>
      </c>
      <c r="O29" s="54">
        <f t="shared" si="3"/>
        <v>3040</v>
      </c>
      <c r="P29" s="54">
        <f t="shared" si="4"/>
        <v>7090.0000000000009</v>
      </c>
      <c r="Q29" s="54">
        <f t="shared" si="5"/>
        <v>5910</v>
      </c>
      <c r="R29" s="54">
        <f t="shared" si="6"/>
        <v>18040.370000000003</v>
      </c>
      <c r="S29" s="54">
        <f t="shared" si="7"/>
        <v>15290</v>
      </c>
      <c r="T29" s="54">
        <f t="shared" si="8"/>
        <v>81959.63</v>
      </c>
      <c r="U29" s="57" t="s">
        <v>54</v>
      </c>
      <c r="V29" s="42"/>
    </row>
    <row r="30" spans="1:22" s="2" customFormat="1" ht="30" customHeight="1" x14ac:dyDescent="0.25">
      <c r="A30" s="55">
        <v>24</v>
      </c>
      <c r="B30" s="63" t="s">
        <v>63</v>
      </c>
      <c r="C30" s="55" t="s">
        <v>323</v>
      </c>
      <c r="D30" s="63" t="s">
        <v>62</v>
      </c>
      <c r="E30" s="63" t="s">
        <v>52</v>
      </c>
      <c r="F30" s="55" t="s">
        <v>304</v>
      </c>
      <c r="G30" s="92" t="s">
        <v>305</v>
      </c>
      <c r="H30" s="92" t="s">
        <v>305</v>
      </c>
      <c r="I30" s="54">
        <v>60000</v>
      </c>
      <c r="J30" s="54">
        <v>3248.65</v>
      </c>
      <c r="K30" s="54">
        <v>25</v>
      </c>
      <c r="L30" s="54">
        <f t="shared" si="0"/>
        <v>1722</v>
      </c>
      <c r="M30" s="54">
        <f t="shared" si="1"/>
        <v>4260</v>
      </c>
      <c r="N30" s="54">
        <f t="shared" si="2"/>
        <v>660.00000000000011</v>
      </c>
      <c r="O30" s="54">
        <f t="shared" si="3"/>
        <v>1824</v>
      </c>
      <c r="P30" s="54">
        <f t="shared" si="4"/>
        <v>4254</v>
      </c>
      <c r="Q30" s="54">
        <f t="shared" si="5"/>
        <v>3546</v>
      </c>
      <c r="R30" s="54">
        <f t="shared" si="6"/>
        <v>6819.65</v>
      </c>
      <c r="S30" s="54">
        <f t="shared" si="7"/>
        <v>9174</v>
      </c>
      <c r="T30" s="54">
        <f t="shared" si="8"/>
        <v>53180.35</v>
      </c>
      <c r="U30" s="57" t="s">
        <v>54</v>
      </c>
      <c r="V30" s="42"/>
    </row>
    <row r="31" spans="1:22" s="2" customFormat="1" ht="30" customHeight="1" x14ac:dyDescent="0.25">
      <c r="A31" s="55">
        <v>25</v>
      </c>
      <c r="B31" s="63" t="s">
        <v>231</v>
      </c>
      <c r="C31" s="55" t="s">
        <v>322</v>
      </c>
      <c r="D31" s="63" t="s">
        <v>179</v>
      </c>
      <c r="E31" s="63" t="s">
        <v>232</v>
      </c>
      <c r="F31" s="55" t="s">
        <v>304</v>
      </c>
      <c r="G31" s="92" t="s">
        <v>305</v>
      </c>
      <c r="H31" s="92" t="s">
        <v>305</v>
      </c>
      <c r="I31" s="54">
        <v>100000</v>
      </c>
      <c r="J31" s="54">
        <v>12105.37</v>
      </c>
      <c r="K31" s="54">
        <v>25</v>
      </c>
      <c r="L31" s="54">
        <f t="shared" si="0"/>
        <v>2870</v>
      </c>
      <c r="M31" s="54">
        <f t="shared" si="1"/>
        <v>7099.9999999999991</v>
      </c>
      <c r="N31" s="54">
        <f t="shared" si="2"/>
        <v>1100</v>
      </c>
      <c r="O31" s="54">
        <f t="shared" si="3"/>
        <v>3040</v>
      </c>
      <c r="P31" s="54">
        <f t="shared" si="4"/>
        <v>7090.0000000000009</v>
      </c>
      <c r="Q31" s="54">
        <f t="shared" si="5"/>
        <v>5910</v>
      </c>
      <c r="R31" s="54">
        <f t="shared" si="6"/>
        <v>18040.370000000003</v>
      </c>
      <c r="S31" s="54">
        <f t="shared" si="7"/>
        <v>15290</v>
      </c>
      <c r="T31" s="54">
        <f t="shared" si="8"/>
        <v>81959.63</v>
      </c>
      <c r="U31" s="57" t="s">
        <v>54</v>
      </c>
      <c r="V31" s="42"/>
    </row>
    <row r="32" spans="1:22" s="2" customFormat="1" ht="30" customHeight="1" x14ac:dyDescent="0.25">
      <c r="A32" s="55">
        <v>26</v>
      </c>
      <c r="B32" s="63" t="s">
        <v>178</v>
      </c>
      <c r="C32" s="55" t="s">
        <v>322</v>
      </c>
      <c r="D32" s="63" t="s">
        <v>179</v>
      </c>
      <c r="E32" s="63" t="s">
        <v>180</v>
      </c>
      <c r="F32" s="55" t="s">
        <v>304</v>
      </c>
      <c r="G32" s="92" t="s">
        <v>305</v>
      </c>
      <c r="H32" s="92" t="s">
        <v>305</v>
      </c>
      <c r="I32" s="54">
        <v>25000</v>
      </c>
      <c r="J32" s="54">
        <v>0</v>
      </c>
      <c r="K32" s="54">
        <v>25</v>
      </c>
      <c r="L32" s="54">
        <f t="shared" si="0"/>
        <v>717.5</v>
      </c>
      <c r="M32" s="54">
        <f t="shared" si="1"/>
        <v>1774.9999999999998</v>
      </c>
      <c r="N32" s="54">
        <f t="shared" si="2"/>
        <v>275</v>
      </c>
      <c r="O32" s="54">
        <f t="shared" si="3"/>
        <v>760</v>
      </c>
      <c r="P32" s="54">
        <f t="shared" si="4"/>
        <v>1772.5000000000002</v>
      </c>
      <c r="Q32" s="54">
        <f t="shared" si="5"/>
        <v>1477.5</v>
      </c>
      <c r="R32" s="54">
        <f t="shared" si="6"/>
        <v>1502.5</v>
      </c>
      <c r="S32" s="54">
        <f t="shared" si="7"/>
        <v>3822.5</v>
      </c>
      <c r="T32" s="54">
        <f t="shared" si="8"/>
        <v>23497.5</v>
      </c>
      <c r="U32" s="57" t="s">
        <v>54</v>
      </c>
      <c r="V32" s="42"/>
    </row>
    <row r="33" spans="1:72" s="2" customFormat="1" ht="30" customHeight="1" x14ac:dyDescent="0.25">
      <c r="A33" s="55">
        <v>27</v>
      </c>
      <c r="B33" s="63" t="s">
        <v>61</v>
      </c>
      <c r="C33" s="55" t="s">
        <v>322</v>
      </c>
      <c r="D33" s="63" t="s">
        <v>60</v>
      </c>
      <c r="E33" s="63" t="s">
        <v>21</v>
      </c>
      <c r="F33" s="55" t="s">
        <v>304</v>
      </c>
      <c r="G33" s="92" t="s">
        <v>305</v>
      </c>
      <c r="H33" s="92" t="s">
        <v>305</v>
      </c>
      <c r="I33" s="54">
        <v>50000</v>
      </c>
      <c r="J33" s="54">
        <v>1675.48</v>
      </c>
      <c r="K33" s="54">
        <v>25</v>
      </c>
      <c r="L33" s="54">
        <f t="shared" si="0"/>
        <v>1435</v>
      </c>
      <c r="M33" s="54">
        <f t="shared" si="1"/>
        <v>3549.9999999999995</v>
      </c>
      <c r="N33" s="54">
        <f t="shared" si="2"/>
        <v>550</v>
      </c>
      <c r="O33" s="54">
        <f t="shared" si="3"/>
        <v>1520</v>
      </c>
      <c r="P33" s="54">
        <f t="shared" si="4"/>
        <v>3545.0000000000005</v>
      </c>
      <c r="Q33" s="54">
        <f t="shared" si="5"/>
        <v>2955</v>
      </c>
      <c r="R33" s="54">
        <f t="shared" si="6"/>
        <v>4655.4799999999996</v>
      </c>
      <c r="S33" s="54">
        <f t="shared" si="7"/>
        <v>7645</v>
      </c>
      <c r="T33" s="54">
        <f t="shared" si="8"/>
        <v>45344.520000000004</v>
      </c>
      <c r="U33" s="57" t="s">
        <v>54</v>
      </c>
      <c r="V33" s="42"/>
    </row>
    <row r="34" spans="1:72" s="2" customFormat="1" ht="30" customHeight="1" x14ac:dyDescent="0.25">
      <c r="A34" s="55">
        <v>28</v>
      </c>
      <c r="B34" s="63" t="s">
        <v>26</v>
      </c>
      <c r="C34" s="55" t="s">
        <v>323</v>
      </c>
      <c r="D34" s="63" t="s">
        <v>48</v>
      </c>
      <c r="E34" s="63" t="s">
        <v>31</v>
      </c>
      <c r="F34" s="55" t="s">
        <v>304</v>
      </c>
      <c r="G34" s="92" t="s">
        <v>305</v>
      </c>
      <c r="H34" s="92" t="s">
        <v>305</v>
      </c>
      <c r="I34" s="54">
        <v>50000</v>
      </c>
      <c r="J34" s="54">
        <v>1854</v>
      </c>
      <c r="K34" s="54">
        <v>25</v>
      </c>
      <c r="L34" s="54">
        <f t="shared" si="0"/>
        <v>1435</v>
      </c>
      <c r="M34" s="54">
        <f t="shared" si="1"/>
        <v>3549.9999999999995</v>
      </c>
      <c r="N34" s="54">
        <f t="shared" si="2"/>
        <v>550</v>
      </c>
      <c r="O34" s="54">
        <f t="shared" si="3"/>
        <v>1520</v>
      </c>
      <c r="P34" s="54">
        <f t="shared" si="4"/>
        <v>3545.0000000000005</v>
      </c>
      <c r="Q34" s="54">
        <f t="shared" si="5"/>
        <v>2955</v>
      </c>
      <c r="R34" s="54">
        <f t="shared" si="6"/>
        <v>4834</v>
      </c>
      <c r="S34" s="54">
        <f t="shared" si="7"/>
        <v>7645</v>
      </c>
      <c r="T34" s="54">
        <f t="shared" si="8"/>
        <v>45166</v>
      </c>
      <c r="U34" s="57" t="s">
        <v>54</v>
      </c>
      <c r="V34" s="42"/>
    </row>
    <row r="35" spans="1:72" s="2" customFormat="1" ht="30" customHeight="1" x14ac:dyDescent="0.25">
      <c r="A35" s="55">
        <v>29</v>
      </c>
      <c r="B35" s="63" t="s">
        <v>56</v>
      </c>
      <c r="C35" s="55" t="s">
        <v>323</v>
      </c>
      <c r="D35" s="63" t="s">
        <v>281</v>
      </c>
      <c r="E35" s="63" t="s">
        <v>15</v>
      </c>
      <c r="F35" s="55" t="s">
        <v>304</v>
      </c>
      <c r="G35" s="92" t="s">
        <v>305</v>
      </c>
      <c r="H35" s="92" t="s">
        <v>305</v>
      </c>
      <c r="I35" s="54">
        <v>45000</v>
      </c>
      <c r="J35" s="54">
        <v>1148.33</v>
      </c>
      <c r="K35" s="54">
        <v>25</v>
      </c>
      <c r="L35" s="54">
        <f t="shared" si="0"/>
        <v>1291.5</v>
      </c>
      <c r="M35" s="54">
        <f t="shared" si="1"/>
        <v>3194.9999999999995</v>
      </c>
      <c r="N35" s="54">
        <f t="shared" si="2"/>
        <v>495.00000000000006</v>
      </c>
      <c r="O35" s="54">
        <f t="shared" si="3"/>
        <v>1368</v>
      </c>
      <c r="P35" s="54">
        <f t="shared" si="4"/>
        <v>3190.5</v>
      </c>
      <c r="Q35" s="54">
        <f t="shared" si="5"/>
        <v>2659.5</v>
      </c>
      <c r="R35" s="54">
        <f t="shared" si="6"/>
        <v>3832.83</v>
      </c>
      <c r="S35" s="54">
        <f t="shared" si="7"/>
        <v>6880.5</v>
      </c>
      <c r="T35" s="54">
        <f t="shared" si="8"/>
        <v>41167.17</v>
      </c>
      <c r="U35" s="57" t="s">
        <v>54</v>
      </c>
      <c r="V35" s="42"/>
    </row>
    <row r="36" spans="1:72" s="2" customFormat="1" ht="30" customHeight="1" x14ac:dyDescent="0.25">
      <c r="A36" s="55">
        <v>30</v>
      </c>
      <c r="B36" s="63" t="s">
        <v>280</v>
      </c>
      <c r="C36" s="55" t="s">
        <v>323</v>
      </c>
      <c r="D36" s="63" t="s">
        <v>281</v>
      </c>
      <c r="E36" s="63" t="s">
        <v>282</v>
      </c>
      <c r="F36" s="55" t="s">
        <v>304</v>
      </c>
      <c r="G36" s="92" t="s">
        <v>305</v>
      </c>
      <c r="H36" s="92" t="s">
        <v>305</v>
      </c>
      <c r="I36" s="54">
        <v>45000</v>
      </c>
      <c r="J36" s="54">
        <v>1148.33</v>
      </c>
      <c r="K36" s="54">
        <v>25</v>
      </c>
      <c r="L36" s="54">
        <f t="shared" si="0"/>
        <v>1291.5</v>
      </c>
      <c r="M36" s="54">
        <f t="shared" si="1"/>
        <v>3194.9999999999995</v>
      </c>
      <c r="N36" s="54">
        <f t="shared" si="2"/>
        <v>495.00000000000006</v>
      </c>
      <c r="O36" s="54">
        <f t="shared" si="3"/>
        <v>1368</v>
      </c>
      <c r="P36" s="54">
        <f t="shared" si="4"/>
        <v>3190.5</v>
      </c>
      <c r="Q36" s="54">
        <f t="shared" si="5"/>
        <v>2659.5</v>
      </c>
      <c r="R36" s="54">
        <f t="shared" si="6"/>
        <v>3832.83</v>
      </c>
      <c r="S36" s="54">
        <f t="shared" si="7"/>
        <v>6880.5</v>
      </c>
      <c r="T36" s="54">
        <f t="shared" si="8"/>
        <v>41167.17</v>
      </c>
      <c r="U36" s="57" t="s">
        <v>54</v>
      </c>
      <c r="V36" s="42"/>
    </row>
    <row r="37" spans="1:72" s="51" customFormat="1" ht="30" customHeight="1" x14ac:dyDescent="0.25">
      <c r="A37" s="55">
        <v>31</v>
      </c>
      <c r="B37" s="63" t="s">
        <v>309</v>
      </c>
      <c r="C37" s="55" t="s">
        <v>323</v>
      </c>
      <c r="D37" s="63" t="s">
        <v>281</v>
      </c>
      <c r="E37" s="63" t="s">
        <v>282</v>
      </c>
      <c r="F37" s="55" t="s">
        <v>304</v>
      </c>
      <c r="G37" s="92" t="s">
        <v>305</v>
      </c>
      <c r="H37" s="92" t="s">
        <v>305</v>
      </c>
      <c r="I37" s="54">
        <v>60000</v>
      </c>
      <c r="J37" s="54">
        <v>3486.68</v>
      </c>
      <c r="K37" s="54">
        <v>25</v>
      </c>
      <c r="L37" s="54">
        <f t="shared" si="0"/>
        <v>1722</v>
      </c>
      <c r="M37" s="54">
        <f t="shared" si="1"/>
        <v>4260</v>
      </c>
      <c r="N37" s="54">
        <f t="shared" si="2"/>
        <v>660.00000000000011</v>
      </c>
      <c r="O37" s="54">
        <f t="shared" si="3"/>
        <v>1824</v>
      </c>
      <c r="P37" s="54">
        <f t="shared" si="4"/>
        <v>4254</v>
      </c>
      <c r="Q37" s="54">
        <f t="shared" si="5"/>
        <v>3546</v>
      </c>
      <c r="R37" s="54">
        <f t="shared" ref="R37" si="9">SUM(J37+K37+L37+O37)</f>
        <v>7057.68</v>
      </c>
      <c r="S37" s="54">
        <f t="shared" si="7"/>
        <v>9174</v>
      </c>
      <c r="T37" s="54">
        <f t="shared" si="8"/>
        <v>52942.32</v>
      </c>
      <c r="U37" s="57" t="s">
        <v>54</v>
      </c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</row>
    <row r="38" spans="1:72" s="2" customFormat="1" ht="30" customHeight="1" x14ac:dyDescent="0.25">
      <c r="A38" s="55">
        <v>32</v>
      </c>
      <c r="B38" s="63" t="s">
        <v>166</v>
      </c>
      <c r="C38" s="55" t="s">
        <v>322</v>
      </c>
      <c r="D38" s="63" t="s">
        <v>167</v>
      </c>
      <c r="E38" s="63" t="s">
        <v>21</v>
      </c>
      <c r="F38" s="55" t="s">
        <v>304</v>
      </c>
      <c r="G38" s="92" t="s">
        <v>305</v>
      </c>
      <c r="H38" s="92" t="s">
        <v>305</v>
      </c>
      <c r="I38" s="54">
        <v>45000</v>
      </c>
      <c r="J38" s="54">
        <v>1148.33</v>
      </c>
      <c r="K38" s="54">
        <v>25</v>
      </c>
      <c r="L38" s="54">
        <f t="shared" si="0"/>
        <v>1291.5</v>
      </c>
      <c r="M38" s="54">
        <f t="shared" ref="M38:M44" si="10">I38*7.1%</f>
        <v>3194.9999999999995</v>
      </c>
      <c r="N38" s="54">
        <f t="shared" ref="N38:N44" si="11">I38*1.1%</f>
        <v>495.00000000000006</v>
      </c>
      <c r="O38" s="54">
        <f t="shared" ref="O38:O44" si="12">I38*3.04%</f>
        <v>1368</v>
      </c>
      <c r="P38" s="54">
        <f t="shared" ref="P38:P44" si="13">I38*7.09%</f>
        <v>3190.5</v>
      </c>
      <c r="Q38" s="54">
        <f t="shared" ref="Q38:Q44" si="14">+L38+O38</f>
        <v>2659.5</v>
      </c>
      <c r="R38" s="54">
        <f>SUM(J38+K38+L38+O38)</f>
        <v>3832.83</v>
      </c>
      <c r="S38" s="54">
        <f>SUM(M38+N38+P38)</f>
        <v>6880.5</v>
      </c>
      <c r="T38" s="54">
        <f>I38-R38</f>
        <v>41167.17</v>
      </c>
      <c r="U38" s="57" t="s">
        <v>54</v>
      </c>
      <c r="V38" s="42"/>
    </row>
    <row r="39" spans="1:72" s="2" customFormat="1" ht="30" customHeight="1" x14ac:dyDescent="0.25">
      <c r="A39" s="55">
        <v>33</v>
      </c>
      <c r="B39" s="63" t="s">
        <v>28</v>
      </c>
      <c r="C39" s="55" t="s">
        <v>323</v>
      </c>
      <c r="D39" s="63" t="s">
        <v>72</v>
      </c>
      <c r="E39" s="63" t="s">
        <v>1</v>
      </c>
      <c r="F39" s="55" t="s">
        <v>304</v>
      </c>
      <c r="G39" s="92" t="s">
        <v>305</v>
      </c>
      <c r="H39" s="92" t="s">
        <v>305</v>
      </c>
      <c r="I39" s="54">
        <v>50000</v>
      </c>
      <c r="J39" s="54">
        <v>1854</v>
      </c>
      <c r="K39" s="54">
        <v>25</v>
      </c>
      <c r="L39" s="54">
        <f t="shared" si="0"/>
        <v>1435</v>
      </c>
      <c r="M39" s="54">
        <f t="shared" si="10"/>
        <v>3549.9999999999995</v>
      </c>
      <c r="N39" s="54">
        <f t="shared" si="11"/>
        <v>550</v>
      </c>
      <c r="O39" s="54">
        <f t="shared" si="12"/>
        <v>1520</v>
      </c>
      <c r="P39" s="54">
        <f t="shared" si="13"/>
        <v>3545.0000000000005</v>
      </c>
      <c r="Q39" s="54">
        <f t="shared" si="14"/>
        <v>2955</v>
      </c>
      <c r="R39" s="54">
        <f>SUM(J39+K39+L39+O39)</f>
        <v>4834</v>
      </c>
      <c r="S39" s="54">
        <f>SUM(M39+N39+P39)</f>
        <v>7645</v>
      </c>
      <c r="T39" s="54">
        <f>I39-R39</f>
        <v>45166</v>
      </c>
      <c r="U39" s="57" t="s">
        <v>54</v>
      </c>
      <c r="V39" s="42"/>
    </row>
    <row r="40" spans="1:72" s="2" customFormat="1" ht="30" customHeight="1" x14ac:dyDescent="0.25">
      <c r="A40" s="55">
        <v>34</v>
      </c>
      <c r="B40" s="63" t="s">
        <v>286</v>
      </c>
      <c r="C40" s="55" t="s">
        <v>322</v>
      </c>
      <c r="D40" s="63" t="s">
        <v>333</v>
      </c>
      <c r="E40" s="63" t="s">
        <v>75</v>
      </c>
      <c r="F40" s="55" t="s">
        <v>304</v>
      </c>
      <c r="G40" s="92" t="s">
        <v>305</v>
      </c>
      <c r="H40" s="92" t="s">
        <v>305</v>
      </c>
      <c r="I40" s="54">
        <v>31500</v>
      </c>
      <c r="J40" s="54">
        <v>0</v>
      </c>
      <c r="K40" s="54">
        <v>25</v>
      </c>
      <c r="L40" s="54">
        <f t="shared" si="0"/>
        <v>904.05</v>
      </c>
      <c r="M40" s="54">
        <f>I40*7.1%</f>
        <v>2236.5</v>
      </c>
      <c r="N40" s="54">
        <f>I40*1.1%</f>
        <v>346.50000000000006</v>
      </c>
      <c r="O40" s="54">
        <f>I40*3.04%</f>
        <v>957.6</v>
      </c>
      <c r="P40" s="54">
        <f>I40*7.09%</f>
        <v>2233.3500000000004</v>
      </c>
      <c r="Q40" s="54">
        <f>+L40+O40</f>
        <v>1861.65</v>
      </c>
      <c r="R40" s="54">
        <f>SUM(J40+K40+L40+O40)</f>
        <v>1886.65</v>
      </c>
      <c r="S40" s="54">
        <f>SUM(M40+N40+P40)</f>
        <v>4816.3500000000004</v>
      </c>
      <c r="T40" s="54">
        <f>I40-R40</f>
        <v>29613.35</v>
      </c>
      <c r="U40" s="57" t="s">
        <v>54</v>
      </c>
      <c r="V40" s="42"/>
    </row>
    <row r="41" spans="1:72" s="2" customFormat="1" ht="30" customHeight="1" x14ac:dyDescent="0.25">
      <c r="A41" s="55">
        <v>35</v>
      </c>
      <c r="B41" s="63" t="s">
        <v>71</v>
      </c>
      <c r="C41" s="55" t="s">
        <v>323</v>
      </c>
      <c r="D41" s="63" t="s">
        <v>72</v>
      </c>
      <c r="E41" s="63" t="s">
        <v>59</v>
      </c>
      <c r="F41" s="55" t="s">
        <v>304</v>
      </c>
      <c r="G41" s="92" t="s">
        <v>305</v>
      </c>
      <c r="H41" s="92" t="s">
        <v>305</v>
      </c>
      <c r="I41" s="54">
        <v>25000</v>
      </c>
      <c r="J41" s="54">
        <v>0</v>
      </c>
      <c r="K41" s="54">
        <v>25</v>
      </c>
      <c r="L41" s="54">
        <f t="shared" si="0"/>
        <v>717.5</v>
      </c>
      <c r="M41" s="54">
        <f t="shared" si="10"/>
        <v>1774.9999999999998</v>
      </c>
      <c r="N41" s="54">
        <f t="shared" si="11"/>
        <v>275</v>
      </c>
      <c r="O41" s="54">
        <f t="shared" si="12"/>
        <v>760</v>
      </c>
      <c r="P41" s="54">
        <f t="shared" si="13"/>
        <v>1772.5000000000002</v>
      </c>
      <c r="Q41" s="54">
        <f t="shared" si="14"/>
        <v>1477.5</v>
      </c>
      <c r="R41" s="54">
        <f>SUM(J41+K41+L41+O41)</f>
        <v>1502.5</v>
      </c>
      <c r="S41" s="54">
        <f>SUM(M41+N41+P41)</f>
        <v>3822.5</v>
      </c>
      <c r="T41" s="54">
        <f>I41-R41</f>
        <v>23497.5</v>
      </c>
      <c r="U41" s="57" t="s">
        <v>54</v>
      </c>
      <c r="V41" s="42"/>
    </row>
    <row r="42" spans="1:72" s="2" customFormat="1" ht="30" customHeight="1" x14ac:dyDescent="0.25">
      <c r="A42" s="55">
        <v>36</v>
      </c>
      <c r="B42" s="63" t="s">
        <v>326</v>
      </c>
      <c r="C42" s="55" t="s">
        <v>322</v>
      </c>
      <c r="D42" s="63" t="s">
        <v>327</v>
      </c>
      <c r="E42" s="63" t="s">
        <v>22</v>
      </c>
      <c r="F42" s="55" t="s">
        <v>304</v>
      </c>
      <c r="G42" s="92" t="s">
        <v>305</v>
      </c>
      <c r="H42" s="92" t="s">
        <v>305</v>
      </c>
      <c r="I42" s="54">
        <v>110000</v>
      </c>
      <c r="J42" s="54">
        <v>14457.62</v>
      </c>
      <c r="K42" s="54">
        <v>25</v>
      </c>
      <c r="L42" s="54">
        <f t="shared" si="0"/>
        <v>3157</v>
      </c>
      <c r="M42" s="54">
        <f t="shared" si="10"/>
        <v>7809.9999999999991</v>
      </c>
      <c r="N42" s="54">
        <f t="shared" si="11"/>
        <v>1210.0000000000002</v>
      </c>
      <c r="O42" s="54">
        <f t="shared" si="12"/>
        <v>3344</v>
      </c>
      <c r="P42" s="54">
        <f t="shared" si="13"/>
        <v>7799.0000000000009</v>
      </c>
      <c r="Q42" s="54">
        <f t="shared" si="14"/>
        <v>6501</v>
      </c>
      <c r="R42" s="54">
        <f>SUM(J42+K42+L42+O42)</f>
        <v>20983.620000000003</v>
      </c>
      <c r="S42" s="54">
        <f>SUM(M42+N42+P42)</f>
        <v>16819</v>
      </c>
      <c r="T42" s="54">
        <f>I42-R42</f>
        <v>89016.38</v>
      </c>
      <c r="U42" s="57" t="s">
        <v>54</v>
      </c>
      <c r="V42" s="42"/>
    </row>
    <row r="43" spans="1:72" s="2" customFormat="1" ht="30" customHeight="1" x14ac:dyDescent="0.25">
      <c r="A43" s="55">
        <v>37</v>
      </c>
      <c r="B43" s="63" t="s">
        <v>328</v>
      </c>
      <c r="C43" s="55" t="s">
        <v>323</v>
      </c>
      <c r="D43" s="63" t="s">
        <v>50</v>
      </c>
      <c r="E43" s="63" t="s">
        <v>21</v>
      </c>
      <c r="F43" s="55" t="s">
        <v>304</v>
      </c>
      <c r="G43" s="92" t="s">
        <v>305</v>
      </c>
      <c r="H43" s="92" t="s">
        <v>305</v>
      </c>
      <c r="I43" s="54">
        <v>100000</v>
      </c>
      <c r="J43" s="54">
        <v>12105.37</v>
      </c>
      <c r="K43" s="54">
        <v>25</v>
      </c>
      <c r="L43" s="54">
        <f t="shared" si="0"/>
        <v>2870</v>
      </c>
      <c r="M43" s="54">
        <f t="shared" si="10"/>
        <v>7099.9999999999991</v>
      </c>
      <c r="N43" s="54">
        <f t="shared" si="11"/>
        <v>1100</v>
      </c>
      <c r="O43" s="54">
        <f t="shared" si="12"/>
        <v>3040</v>
      </c>
      <c r="P43" s="54">
        <f t="shared" si="13"/>
        <v>7090.0000000000009</v>
      </c>
      <c r="Q43" s="54">
        <f t="shared" si="14"/>
        <v>5910</v>
      </c>
      <c r="R43" s="54">
        <f t="shared" ref="R43" si="15">SUM(J43+K43+L43+O43)</f>
        <v>18040.370000000003</v>
      </c>
      <c r="S43" s="54">
        <f t="shared" ref="S43" si="16">SUM(M43+N43+P43)</f>
        <v>15290</v>
      </c>
      <c r="T43" s="54">
        <f t="shared" ref="T43" si="17">I43-R43</f>
        <v>81959.63</v>
      </c>
      <c r="U43" s="57" t="s">
        <v>54</v>
      </c>
      <c r="V43" s="42"/>
    </row>
    <row r="44" spans="1:72" s="2" customFormat="1" ht="30" customHeight="1" x14ac:dyDescent="0.25">
      <c r="A44" s="55">
        <v>38</v>
      </c>
      <c r="B44" s="63" t="s">
        <v>17</v>
      </c>
      <c r="C44" s="55" t="s">
        <v>322</v>
      </c>
      <c r="D44" s="63" t="s">
        <v>50</v>
      </c>
      <c r="E44" s="63" t="s">
        <v>18</v>
      </c>
      <c r="F44" s="55" t="s">
        <v>304</v>
      </c>
      <c r="G44" s="92" t="s">
        <v>305</v>
      </c>
      <c r="H44" s="92" t="s">
        <v>305</v>
      </c>
      <c r="I44" s="54">
        <v>27300</v>
      </c>
      <c r="J44" s="54">
        <v>0</v>
      </c>
      <c r="K44" s="54">
        <v>25</v>
      </c>
      <c r="L44" s="54">
        <f t="shared" si="0"/>
        <v>783.51</v>
      </c>
      <c r="M44" s="54">
        <f t="shared" si="10"/>
        <v>1938.2999999999997</v>
      </c>
      <c r="N44" s="54">
        <f t="shared" si="11"/>
        <v>300.3</v>
      </c>
      <c r="O44" s="54">
        <f t="shared" si="12"/>
        <v>829.92</v>
      </c>
      <c r="P44" s="54">
        <f t="shared" si="13"/>
        <v>1935.5700000000002</v>
      </c>
      <c r="Q44" s="54">
        <f t="shared" si="14"/>
        <v>1613.4299999999998</v>
      </c>
      <c r="R44" s="54">
        <f>SUM(J44+K44+L44+O44)</f>
        <v>1638.4299999999998</v>
      </c>
      <c r="S44" s="54">
        <f>SUM(M44+N44+P44)</f>
        <v>4174.17</v>
      </c>
      <c r="T44" s="54">
        <f>I44-R44</f>
        <v>25661.57</v>
      </c>
      <c r="U44" s="57" t="s">
        <v>54</v>
      </c>
      <c r="V44" s="42"/>
    </row>
    <row r="45" spans="1:72" s="2" customFormat="1" ht="30" customHeight="1" x14ac:dyDescent="0.25">
      <c r="A45" s="55">
        <v>39</v>
      </c>
      <c r="B45" s="63" t="s">
        <v>23</v>
      </c>
      <c r="C45" s="55" t="s">
        <v>322</v>
      </c>
      <c r="D45" s="63" t="s">
        <v>49</v>
      </c>
      <c r="E45" s="63" t="s">
        <v>22</v>
      </c>
      <c r="F45" s="55" t="s">
        <v>304</v>
      </c>
      <c r="G45" s="92" t="s">
        <v>305</v>
      </c>
      <c r="H45" s="92" t="s">
        <v>305</v>
      </c>
      <c r="I45" s="54">
        <v>110000</v>
      </c>
      <c r="J45" s="54">
        <v>14457.62</v>
      </c>
      <c r="K45" s="54">
        <v>25</v>
      </c>
      <c r="L45" s="54">
        <f t="shared" si="0"/>
        <v>3157</v>
      </c>
      <c r="M45" s="54">
        <f t="shared" ref="M45" si="18">I45*7.1%</f>
        <v>7809.9999999999991</v>
      </c>
      <c r="N45" s="54">
        <f t="shared" ref="N45" si="19">I45*1.1%</f>
        <v>1210.0000000000002</v>
      </c>
      <c r="O45" s="54">
        <f t="shared" ref="O45" si="20">I45*3.04%</f>
        <v>3344</v>
      </c>
      <c r="P45" s="54">
        <f t="shared" ref="P45" si="21">I45*7.09%</f>
        <v>7799.0000000000009</v>
      </c>
      <c r="Q45" s="54">
        <f t="shared" ref="Q45" si="22">+L45+O45</f>
        <v>6501</v>
      </c>
      <c r="R45" s="54">
        <f t="shared" ref="R45" si="23">SUM(J45+K45+L45+O45)</f>
        <v>20983.620000000003</v>
      </c>
      <c r="S45" s="54">
        <f t="shared" ref="S45" si="24">SUM(M45+N45+P45)</f>
        <v>16819</v>
      </c>
      <c r="T45" s="54">
        <f t="shared" ref="T45" si="25">I45-R45</f>
        <v>89016.38</v>
      </c>
      <c r="U45" s="57" t="s">
        <v>54</v>
      </c>
      <c r="V45" s="42"/>
    </row>
    <row r="46" spans="1:72" s="2" customFormat="1" ht="30" customHeight="1" x14ac:dyDescent="0.25">
      <c r="A46" s="55">
        <v>40</v>
      </c>
      <c r="B46" s="63" t="s">
        <v>99</v>
      </c>
      <c r="C46" s="55" t="s">
        <v>322</v>
      </c>
      <c r="D46" s="63" t="s">
        <v>49</v>
      </c>
      <c r="E46" s="63" t="s">
        <v>21</v>
      </c>
      <c r="F46" s="55" t="s">
        <v>304</v>
      </c>
      <c r="G46" s="92" t="s">
        <v>305</v>
      </c>
      <c r="H46" s="92" t="s">
        <v>305</v>
      </c>
      <c r="I46" s="54">
        <v>45000</v>
      </c>
      <c r="J46" s="54">
        <v>1148.33</v>
      </c>
      <c r="K46" s="54">
        <v>25</v>
      </c>
      <c r="L46" s="54">
        <f t="shared" si="0"/>
        <v>1291.5</v>
      </c>
      <c r="M46" s="54">
        <f t="shared" ref="M46:M59" si="26">I46*7.1%</f>
        <v>3194.9999999999995</v>
      </c>
      <c r="N46" s="54">
        <f t="shared" ref="N46:N59" si="27">I46*1.1%</f>
        <v>495.00000000000006</v>
      </c>
      <c r="O46" s="54">
        <f t="shared" ref="O46:O59" si="28">I46*3.04%</f>
        <v>1368</v>
      </c>
      <c r="P46" s="54">
        <f t="shared" ref="P46:P59" si="29">I46*7.09%</f>
        <v>3190.5</v>
      </c>
      <c r="Q46" s="54">
        <f t="shared" ref="Q46:Q59" si="30">+L46+O46</f>
        <v>2659.5</v>
      </c>
      <c r="R46" s="54">
        <f t="shared" ref="R46:R58" si="31">SUM(J46+K46+L46+O46)</f>
        <v>3832.83</v>
      </c>
      <c r="S46" s="54">
        <f t="shared" ref="S46:S59" si="32">SUM(M46+N46+P46)</f>
        <v>6880.5</v>
      </c>
      <c r="T46" s="54">
        <f t="shared" ref="T46:T59" si="33">I46-R46</f>
        <v>41167.17</v>
      </c>
      <c r="U46" s="57" t="s">
        <v>54</v>
      </c>
      <c r="V46" s="42"/>
    </row>
    <row r="47" spans="1:72" s="2" customFormat="1" ht="30" customHeight="1" x14ac:dyDescent="0.25">
      <c r="A47" s="55">
        <v>41</v>
      </c>
      <c r="B47" s="63" t="s">
        <v>100</v>
      </c>
      <c r="C47" s="55" t="s">
        <v>322</v>
      </c>
      <c r="D47" s="63" t="s">
        <v>49</v>
      </c>
      <c r="E47" s="63" t="s">
        <v>21</v>
      </c>
      <c r="F47" s="55" t="s">
        <v>304</v>
      </c>
      <c r="G47" s="92" t="s">
        <v>305</v>
      </c>
      <c r="H47" s="92" t="s">
        <v>305</v>
      </c>
      <c r="I47" s="54">
        <v>45000</v>
      </c>
      <c r="J47" s="54">
        <v>1148.33</v>
      </c>
      <c r="K47" s="54">
        <v>25</v>
      </c>
      <c r="L47" s="54">
        <f t="shared" si="0"/>
        <v>1291.5</v>
      </c>
      <c r="M47" s="54">
        <f t="shared" si="26"/>
        <v>3194.9999999999995</v>
      </c>
      <c r="N47" s="54">
        <f t="shared" si="27"/>
        <v>495.00000000000006</v>
      </c>
      <c r="O47" s="54">
        <f t="shared" si="28"/>
        <v>1368</v>
      </c>
      <c r="P47" s="54">
        <f t="shared" si="29"/>
        <v>3190.5</v>
      </c>
      <c r="Q47" s="54">
        <f t="shared" si="30"/>
        <v>2659.5</v>
      </c>
      <c r="R47" s="54">
        <f t="shared" si="31"/>
        <v>3832.83</v>
      </c>
      <c r="S47" s="54">
        <f t="shared" si="32"/>
        <v>6880.5</v>
      </c>
      <c r="T47" s="54">
        <f t="shared" si="33"/>
        <v>41167.17</v>
      </c>
      <c r="U47" s="57" t="s">
        <v>54</v>
      </c>
      <c r="V47" s="42"/>
    </row>
    <row r="48" spans="1:72" s="2" customFormat="1" ht="30" customHeight="1" x14ac:dyDescent="0.25">
      <c r="A48" s="55">
        <v>42</v>
      </c>
      <c r="B48" s="63" t="s">
        <v>101</v>
      </c>
      <c r="C48" s="55" t="s">
        <v>322</v>
      </c>
      <c r="D48" s="63" t="s">
        <v>49</v>
      </c>
      <c r="E48" s="63" t="s">
        <v>21</v>
      </c>
      <c r="F48" s="55" t="s">
        <v>304</v>
      </c>
      <c r="G48" s="92" t="s">
        <v>305</v>
      </c>
      <c r="H48" s="92" t="s">
        <v>305</v>
      </c>
      <c r="I48" s="54">
        <v>45000</v>
      </c>
      <c r="J48" s="54">
        <v>1148.33</v>
      </c>
      <c r="K48" s="54">
        <v>25</v>
      </c>
      <c r="L48" s="54">
        <f t="shared" si="0"/>
        <v>1291.5</v>
      </c>
      <c r="M48" s="54">
        <f t="shared" si="26"/>
        <v>3194.9999999999995</v>
      </c>
      <c r="N48" s="54">
        <f t="shared" si="27"/>
        <v>495.00000000000006</v>
      </c>
      <c r="O48" s="54">
        <f t="shared" si="28"/>
        <v>1368</v>
      </c>
      <c r="P48" s="54">
        <f t="shared" si="29"/>
        <v>3190.5</v>
      </c>
      <c r="Q48" s="54">
        <f t="shared" si="30"/>
        <v>2659.5</v>
      </c>
      <c r="R48" s="54">
        <f t="shared" si="31"/>
        <v>3832.83</v>
      </c>
      <c r="S48" s="54">
        <f t="shared" si="32"/>
        <v>6880.5</v>
      </c>
      <c r="T48" s="54">
        <f t="shared" si="33"/>
        <v>41167.17</v>
      </c>
      <c r="U48" s="57" t="s">
        <v>54</v>
      </c>
      <c r="V48" s="42"/>
    </row>
    <row r="49" spans="1:72" s="2" customFormat="1" ht="30" customHeight="1" x14ac:dyDescent="0.25">
      <c r="A49" s="55">
        <v>43</v>
      </c>
      <c r="B49" s="63" t="s">
        <v>102</v>
      </c>
      <c r="C49" s="55" t="s">
        <v>323</v>
      </c>
      <c r="D49" s="63" t="s">
        <v>49</v>
      </c>
      <c r="E49" s="63" t="s">
        <v>21</v>
      </c>
      <c r="F49" s="55" t="s">
        <v>304</v>
      </c>
      <c r="G49" s="92" t="s">
        <v>305</v>
      </c>
      <c r="H49" s="92" t="s">
        <v>305</v>
      </c>
      <c r="I49" s="54">
        <v>45000</v>
      </c>
      <c r="J49" s="54">
        <v>1148.33</v>
      </c>
      <c r="K49" s="54">
        <v>25</v>
      </c>
      <c r="L49" s="54">
        <f t="shared" si="0"/>
        <v>1291.5</v>
      </c>
      <c r="M49" s="54">
        <f t="shared" si="26"/>
        <v>3194.9999999999995</v>
      </c>
      <c r="N49" s="54">
        <f t="shared" si="27"/>
        <v>495.00000000000006</v>
      </c>
      <c r="O49" s="54">
        <f t="shared" si="28"/>
        <v>1368</v>
      </c>
      <c r="P49" s="54">
        <f t="shared" si="29"/>
        <v>3190.5</v>
      </c>
      <c r="Q49" s="54">
        <f t="shared" si="30"/>
        <v>2659.5</v>
      </c>
      <c r="R49" s="54">
        <f t="shared" si="31"/>
        <v>3832.83</v>
      </c>
      <c r="S49" s="54">
        <f t="shared" si="32"/>
        <v>6880.5</v>
      </c>
      <c r="T49" s="54">
        <f t="shared" si="33"/>
        <v>41167.17</v>
      </c>
      <c r="U49" s="57" t="s">
        <v>54</v>
      </c>
      <c r="V49" s="42"/>
    </row>
    <row r="50" spans="1:72" s="2" customFormat="1" ht="30" customHeight="1" x14ac:dyDescent="0.25">
      <c r="A50" s="55">
        <v>44</v>
      </c>
      <c r="B50" s="63" t="s">
        <v>103</v>
      </c>
      <c r="C50" s="55" t="s">
        <v>322</v>
      </c>
      <c r="D50" s="63" t="s">
        <v>49</v>
      </c>
      <c r="E50" s="63" t="s">
        <v>21</v>
      </c>
      <c r="F50" s="55" t="s">
        <v>304</v>
      </c>
      <c r="G50" s="92" t="s">
        <v>305</v>
      </c>
      <c r="H50" s="92" t="s">
        <v>305</v>
      </c>
      <c r="I50" s="54">
        <v>45000</v>
      </c>
      <c r="J50" s="54">
        <v>1148.33</v>
      </c>
      <c r="K50" s="54">
        <v>25</v>
      </c>
      <c r="L50" s="54">
        <f t="shared" si="0"/>
        <v>1291.5</v>
      </c>
      <c r="M50" s="54">
        <f t="shared" si="26"/>
        <v>3194.9999999999995</v>
      </c>
      <c r="N50" s="54">
        <f t="shared" si="27"/>
        <v>495.00000000000006</v>
      </c>
      <c r="O50" s="54">
        <f t="shared" si="28"/>
        <v>1368</v>
      </c>
      <c r="P50" s="54">
        <f t="shared" si="29"/>
        <v>3190.5</v>
      </c>
      <c r="Q50" s="54">
        <f t="shared" si="30"/>
        <v>2659.5</v>
      </c>
      <c r="R50" s="54">
        <f t="shared" si="31"/>
        <v>3832.83</v>
      </c>
      <c r="S50" s="54">
        <f t="shared" si="32"/>
        <v>6880.5</v>
      </c>
      <c r="T50" s="54">
        <f t="shared" si="33"/>
        <v>41167.17</v>
      </c>
      <c r="U50" s="57" t="s">
        <v>54</v>
      </c>
      <c r="V50" s="42"/>
    </row>
    <row r="51" spans="1:72" s="2" customFormat="1" ht="30" customHeight="1" x14ac:dyDescent="0.25">
      <c r="A51" s="55">
        <v>45</v>
      </c>
      <c r="B51" s="63" t="s">
        <v>104</v>
      </c>
      <c r="C51" s="55" t="s">
        <v>322</v>
      </c>
      <c r="D51" s="63" t="s">
        <v>49</v>
      </c>
      <c r="E51" s="63" t="s">
        <v>21</v>
      </c>
      <c r="F51" s="55" t="s">
        <v>304</v>
      </c>
      <c r="G51" s="92" t="s">
        <v>305</v>
      </c>
      <c r="H51" s="92" t="s">
        <v>305</v>
      </c>
      <c r="I51" s="54">
        <v>45000</v>
      </c>
      <c r="J51" s="54">
        <v>1148.33</v>
      </c>
      <c r="K51" s="54">
        <v>25</v>
      </c>
      <c r="L51" s="54">
        <f t="shared" si="0"/>
        <v>1291.5</v>
      </c>
      <c r="M51" s="54">
        <f t="shared" si="26"/>
        <v>3194.9999999999995</v>
      </c>
      <c r="N51" s="54">
        <f t="shared" si="27"/>
        <v>495.00000000000006</v>
      </c>
      <c r="O51" s="54">
        <f t="shared" si="28"/>
        <v>1368</v>
      </c>
      <c r="P51" s="54">
        <f t="shared" si="29"/>
        <v>3190.5</v>
      </c>
      <c r="Q51" s="54">
        <f t="shared" si="30"/>
        <v>2659.5</v>
      </c>
      <c r="R51" s="54">
        <f t="shared" si="31"/>
        <v>3832.83</v>
      </c>
      <c r="S51" s="54">
        <f t="shared" si="32"/>
        <v>6880.5</v>
      </c>
      <c r="T51" s="54">
        <f t="shared" si="33"/>
        <v>41167.17</v>
      </c>
      <c r="U51" s="57" t="s">
        <v>54</v>
      </c>
      <c r="V51" s="42"/>
    </row>
    <row r="52" spans="1:72" s="2" customFormat="1" ht="30" customHeight="1" x14ac:dyDescent="0.25">
      <c r="A52" s="55">
        <v>46</v>
      </c>
      <c r="B52" s="63" t="s">
        <v>105</v>
      </c>
      <c r="C52" s="55" t="s">
        <v>323</v>
      </c>
      <c r="D52" s="63" t="s">
        <v>49</v>
      </c>
      <c r="E52" s="63" t="s">
        <v>21</v>
      </c>
      <c r="F52" s="55" t="s">
        <v>304</v>
      </c>
      <c r="G52" s="92" t="s">
        <v>305</v>
      </c>
      <c r="H52" s="92" t="s">
        <v>305</v>
      </c>
      <c r="I52" s="54">
        <v>45000</v>
      </c>
      <c r="J52" s="54">
        <v>969.81</v>
      </c>
      <c r="K52" s="54">
        <v>25</v>
      </c>
      <c r="L52" s="54">
        <f t="shared" si="0"/>
        <v>1291.5</v>
      </c>
      <c r="M52" s="54">
        <f t="shared" si="26"/>
        <v>3194.9999999999995</v>
      </c>
      <c r="N52" s="54">
        <f t="shared" si="27"/>
        <v>495.00000000000006</v>
      </c>
      <c r="O52" s="54">
        <f t="shared" si="28"/>
        <v>1368</v>
      </c>
      <c r="P52" s="54">
        <f t="shared" si="29"/>
        <v>3190.5</v>
      </c>
      <c r="Q52" s="54">
        <f t="shared" si="30"/>
        <v>2659.5</v>
      </c>
      <c r="R52" s="54">
        <f t="shared" si="31"/>
        <v>3654.31</v>
      </c>
      <c r="S52" s="54">
        <f t="shared" si="32"/>
        <v>6880.5</v>
      </c>
      <c r="T52" s="54">
        <f t="shared" si="33"/>
        <v>41345.69</v>
      </c>
      <c r="U52" s="57" t="s">
        <v>54</v>
      </c>
      <c r="V52" s="42"/>
    </row>
    <row r="53" spans="1:72" s="2" customFormat="1" ht="30" customHeight="1" x14ac:dyDescent="0.25">
      <c r="A53" s="55">
        <v>47</v>
      </c>
      <c r="B53" s="63" t="s">
        <v>107</v>
      </c>
      <c r="C53" s="55" t="s">
        <v>322</v>
      </c>
      <c r="D53" s="63" t="s">
        <v>49</v>
      </c>
      <c r="E53" s="63" t="s">
        <v>21</v>
      </c>
      <c r="F53" s="55" t="s">
        <v>304</v>
      </c>
      <c r="G53" s="92" t="s">
        <v>305</v>
      </c>
      <c r="H53" s="92" t="s">
        <v>305</v>
      </c>
      <c r="I53" s="54">
        <v>45000</v>
      </c>
      <c r="J53" s="54">
        <v>969.81</v>
      </c>
      <c r="K53" s="54">
        <v>25</v>
      </c>
      <c r="L53" s="54">
        <f t="shared" si="0"/>
        <v>1291.5</v>
      </c>
      <c r="M53" s="54">
        <f t="shared" si="26"/>
        <v>3194.9999999999995</v>
      </c>
      <c r="N53" s="54">
        <f t="shared" si="27"/>
        <v>495.00000000000006</v>
      </c>
      <c r="O53" s="54">
        <f t="shared" si="28"/>
        <v>1368</v>
      </c>
      <c r="P53" s="54">
        <f t="shared" si="29"/>
        <v>3190.5</v>
      </c>
      <c r="Q53" s="54">
        <f t="shared" si="30"/>
        <v>2659.5</v>
      </c>
      <c r="R53" s="54">
        <f t="shared" si="31"/>
        <v>3654.31</v>
      </c>
      <c r="S53" s="54">
        <f t="shared" si="32"/>
        <v>6880.5</v>
      </c>
      <c r="T53" s="54">
        <f t="shared" si="33"/>
        <v>41345.69</v>
      </c>
      <c r="U53" s="57" t="s">
        <v>54</v>
      </c>
      <c r="V53" s="42"/>
    </row>
    <row r="54" spans="1:72" s="2" customFormat="1" ht="30" customHeight="1" x14ac:dyDescent="0.25">
      <c r="A54" s="55">
        <v>48</v>
      </c>
      <c r="B54" s="63" t="s">
        <v>171</v>
      </c>
      <c r="C54" s="55" t="s">
        <v>323</v>
      </c>
      <c r="D54" s="63" t="s">
        <v>49</v>
      </c>
      <c r="E54" s="63" t="s">
        <v>21</v>
      </c>
      <c r="F54" s="55" t="s">
        <v>304</v>
      </c>
      <c r="G54" s="92" t="s">
        <v>305</v>
      </c>
      <c r="H54" s="92" t="s">
        <v>305</v>
      </c>
      <c r="I54" s="54">
        <v>45000</v>
      </c>
      <c r="J54" s="54">
        <v>1148.33</v>
      </c>
      <c r="K54" s="54">
        <v>25</v>
      </c>
      <c r="L54" s="54">
        <f t="shared" si="0"/>
        <v>1291.5</v>
      </c>
      <c r="M54" s="54">
        <f t="shared" si="26"/>
        <v>3194.9999999999995</v>
      </c>
      <c r="N54" s="54">
        <f t="shared" si="27"/>
        <v>495.00000000000006</v>
      </c>
      <c r="O54" s="54">
        <f t="shared" si="28"/>
        <v>1368</v>
      </c>
      <c r="P54" s="54">
        <f t="shared" si="29"/>
        <v>3190.5</v>
      </c>
      <c r="Q54" s="54">
        <f t="shared" si="30"/>
        <v>2659.5</v>
      </c>
      <c r="R54" s="54">
        <f t="shared" si="31"/>
        <v>3832.83</v>
      </c>
      <c r="S54" s="54">
        <f t="shared" si="32"/>
        <v>6880.5</v>
      </c>
      <c r="T54" s="54">
        <f t="shared" si="33"/>
        <v>41167.17</v>
      </c>
      <c r="U54" s="57" t="s">
        <v>54</v>
      </c>
      <c r="V54" s="42"/>
    </row>
    <row r="55" spans="1:72" s="2" customFormat="1" ht="30" customHeight="1" x14ac:dyDescent="0.25">
      <c r="A55" s="55">
        <v>49</v>
      </c>
      <c r="B55" s="63" t="s">
        <v>109</v>
      </c>
      <c r="C55" s="55" t="s">
        <v>322</v>
      </c>
      <c r="D55" s="63" t="s">
        <v>49</v>
      </c>
      <c r="E55" s="63" t="s">
        <v>84</v>
      </c>
      <c r="F55" s="55" t="s">
        <v>304</v>
      </c>
      <c r="G55" s="92" t="s">
        <v>305</v>
      </c>
      <c r="H55" s="92" t="s">
        <v>305</v>
      </c>
      <c r="I55" s="54">
        <v>45000</v>
      </c>
      <c r="J55" s="54">
        <v>1148.33</v>
      </c>
      <c r="K55" s="54">
        <v>25</v>
      </c>
      <c r="L55" s="54">
        <f t="shared" si="0"/>
        <v>1291.5</v>
      </c>
      <c r="M55" s="54">
        <f t="shared" si="26"/>
        <v>3194.9999999999995</v>
      </c>
      <c r="N55" s="54">
        <f t="shared" si="27"/>
        <v>495.00000000000006</v>
      </c>
      <c r="O55" s="54">
        <f t="shared" si="28"/>
        <v>1368</v>
      </c>
      <c r="P55" s="54">
        <f t="shared" si="29"/>
        <v>3190.5</v>
      </c>
      <c r="Q55" s="54">
        <f t="shared" si="30"/>
        <v>2659.5</v>
      </c>
      <c r="R55" s="54">
        <f t="shared" si="31"/>
        <v>3832.83</v>
      </c>
      <c r="S55" s="54">
        <f t="shared" si="32"/>
        <v>6880.5</v>
      </c>
      <c r="T55" s="54">
        <f t="shared" si="33"/>
        <v>41167.17</v>
      </c>
      <c r="U55" s="57" t="s">
        <v>54</v>
      </c>
      <c r="V55" s="42"/>
    </row>
    <row r="56" spans="1:72" s="2" customFormat="1" ht="30" customHeight="1" x14ac:dyDescent="0.25">
      <c r="A56" s="55">
        <v>50</v>
      </c>
      <c r="B56" s="63" t="s">
        <v>184</v>
      </c>
      <c r="C56" s="55" t="s">
        <v>322</v>
      </c>
      <c r="D56" s="63" t="s">
        <v>49</v>
      </c>
      <c r="E56" s="63" t="s">
        <v>21</v>
      </c>
      <c r="F56" s="55" t="s">
        <v>304</v>
      </c>
      <c r="G56" s="92" t="s">
        <v>305</v>
      </c>
      <c r="H56" s="92" t="s">
        <v>305</v>
      </c>
      <c r="I56" s="54">
        <v>45000</v>
      </c>
      <c r="J56" s="54">
        <v>1148.33</v>
      </c>
      <c r="K56" s="54">
        <v>25</v>
      </c>
      <c r="L56" s="54">
        <f t="shared" si="0"/>
        <v>1291.5</v>
      </c>
      <c r="M56" s="54">
        <f t="shared" si="26"/>
        <v>3194.9999999999995</v>
      </c>
      <c r="N56" s="54">
        <f t="shared" si="27"/>
        <v>495.00000000000006</v>
      </c>
      <c r="O56" s="54">
        <f t="shared" si="28"/>
        <v>1368</v>
      </c>
      <c r="P56" s="54">
        <f t="shared" si="29"/>
        <v>3190.5</v>
      </c>
      <c r="Q56" s="54">
        <f t="shared" si="30"/>
        <v>2659.5</v>
      </c>
      <c r="R56" s="54">
        <f t="shared" si="31"/>
        <v>3832.83</v>
      </c>
      <c r="S56" s="54">
        <f t="shared" si="32"/>
        <v>6880.5</v>
      </c>
      <c r="T56" s="54">
        <f t="shared" si="33"/>
        <v>41167.17</v>
      </c>
      <c r="U56" s="57" t="s">
        <v>54</v>
      </c>
      <c r="V56" s="42"/>
    </row>
    <row r="57" spans="1:72" s="2" customFormat="1" ht="30" customHeight="1" x14ac:dyDescent="0.25">
      <c r="A57" s="55">
        <v>51</v>
      </c>
      <c r="B57" s="63" t="s">
        <v>106</v>
      </c>
      <c r="C57" s="55" t="s">
        <v>323</v>
      </c>
      <c r="D57" s="63" t="s">
        <v>49</v>
      </c>
      <c r="E57" s="63" t="s">
        <v>75</v>
      </c>
      <c r="F57" s="55" t="s">
        <v>304</v>
      </c>
      <c r="G57" s="92" t="s">
        <v>305</v>
      </c>
      <c r="H57" s="92" t="s">
        <v>305</v>
      </c>
      <c r="I57" s="54">
        <v>31500</v>
      </c>
      <c r="J57" s="54">
        <v>0</v>
      </c>
      <c r="K57" s="54">
        <v>25</v>
      </c>
      <c r="L57" s="54">
        <f t="shared" si="0"/>
        <v>904.05</v>
      </c>
      <c r="M57" s="54">
        <f t="shared" si="26"/>
        <v>2236.5</v>
      </c>
      <c r="N57" s="54">
        <f t="shared" si="27"/>
        <v>346.50000000000006</v>
      </c>
      <c r="O57" s="54">
        <f t="shared" si="28"/>
        <v>957.6</v>
      </c>
      <c r="P57" s="54">
        <f t="shared" si="29"/>
        <v>2233.3500000000004</v>
      </c>
      <c r="Q57" s="54">
        <f t="shared" si="30"/>
        <v>1861.65</v>
      </c>
      <c r="R57" s="54">
        <f t="shared" si="31"/>
        <v>1886.65</v>
      </c>
      <c r="S57" s="54">
        <f t="shared" si="32"/>
        <v>4816.3500000000004</v>
      </c>
      <c r="T57" s="54">
        <f t="shared" si="33"/>
        <v>29613.35</v>
      </c>
      <c r="U57" s="57" t="s">
        <v>54</v>
      </c>
      <c r="V57" s="42"/>
    </row>
    <row r="58" spans="1:72" s="2" customFormat="1" ht="30" customHeight="1" x14ac:dyDescent="0.25">
      <c r="A58" s="55">
        <v>52</v>
      </c>
      <c r="B58" s="63" t="s">
        <v>108</v>
      </c>
      <c r="C58" s="55" t="s">
        <v>323</v>
      </c>
      <c r="D58" s="63" t="s">
        <v>49</v>
      </c>
      <c r="E58" s="63" t="s">
        <v>52</v>
      </c>
      <c r="F58" s="55" t="s">
        <v>304</v>
      </c>
      <c r="G58" s="92" t="s">
        <v>305</v>
      </c>
      <c r="H58" s="92" t="s">
        <v>305</v>
      </c>
      <c r="I58" s="54">
        <v>35000</v>
      </c>
      <c r="J58" s="54">
        <v>0</v>
      </c>
      <c r="K58" s="54">
        <v>25</v>
      </c>
      <c r="L58" s="54">
        <f t="shared" si="0"/>
        <v>1004.5</v>
      </c>
      <c r="M58" s="54">
        <f t="shared" si="26"/>
        <v>2485</v>
      </c>
      <c r="N58" s="54">
        <f t="shared" si="27"/>
        <v>385.00000000000006</v>
      </c>
      <c r="O58" s="54">
        <f t="shared" si="28"/>
        <v>1064</v>
      </c>
      <c r="P58" s="54">
        <f t="shared" si="29"/>
        <v>2481.5</v>
      </c>
      <c r="Q58" s="54">
        <f t="shared" si="30"/>
        <v>2068.5</v>
      </c>
      <c r="R58" s="54">
        <f t="shared" si="31"/>
        <v>2093.5</v>
      </c>
      <c r="S58" s="54">
        <f t="shared" si="32"/>
        <v>5351.5</v>
      </c>
      <c r="T58" s="54">
        <f t="shared" si="33"/>
        <v>32906.5</v>
      </c>
      <c r="U58" s="57" t="s">
        <v>54</v>
      </c>
      <c r="V58" s="42"/>
    </row>
    <row r="59" spans="1:72" s="50" customFormat="1" ht="30" customHeight="1" x14ac:dyDescent="0.25">
      <c r="A59" s="55">
        <v>53</v>
      </c>
      <c r="B59" s="63" t="s">
        <v>320</v>
      </c>
      <c r="C59" s="55" t="s">
        <v>322</v>
      </c>
      <c r="D59" s="63" t="s">
        <v>310</v>
      </c>
      <c r="E59" s="63" t="s">
        <v>311</v>
      </c>
      <c r="F59" s="55" t="s">
        <v>304</v>
      </c>
      <c r="G59" s="92" t="s">
        <v>305</v>
      </c>
      <c r="H59" s="92" t="s">
        <v>305</v>
      </c>
      <c r="I59" s="54">
        <v>40000</v>
      </c>
      <c r="J59" s="54">
        <v>442.65</v>
      </c>
      <c r="K59" s="54">
        <v>25</v>
      </c>
      <c r="L59" s="54">
        <f t="shared" si="0"/>
        <v>1148</v>
      </c>
      <c r="M59" s="54">
        <f t="shared" si="26"/>
        <v>2839.9999999999995</v>
      </c>
      <c r="N59" s="54">
        <f t="shared" si="27"/>
        <v>440.00000000000006</v>
      </c>
      <c r="O59" s="54">
        <f t="shared" si="28"/>
        <v>1216</v>
      </c>
      <c r="P59" s="54">
        <f t="shared" si="29"/>
        <v>2836</v>
      </c>
      <c r="Q59" s="54">
        <f t="shared" si="30"/>
        <v>2364</v>
      </c>
      <c r="R59" s="54">
        <f t="shared" ref="R59" si="34">SUM(J59+K59+L59+O59)</f>
        <v>2831.65</v>
      </c>
      <c r="S59" s="54">
        <f t="shared" si="32"/>
        <v>6116</v>
      </c>
      <c r="T59" s="54">
        <f t="shared" si="33"/>
        <v>37168.35</v>
      </c>
      <c r="U59" s="57" t="s">
        <v>54</v>
      </c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</row>
    <row r="60" spans="1:72" s="2" customFormat="1" ht="30" customHeight="1" x14ac:dyDescent="0.25">
      <c r="A60" s="55">
        <v>54</v>
      </c>
      <c r="B60" s="63" t="s">
        <v>74</v>
      </c>
      <c r="C60" s="55" t="s">
        <v>322</v>
      </c>
      <c r="D60" s="63" t="s">
        <v>73</v>
      </c>
      <c r="E60" s="63" t="s">
        <v>21</v>
      </c>
      <c r="F60" s="55" t="s">
        <v>304</v>
      </c>
      <c r="G60" s="92" t="s">
        <v>305</v>
      </c>
      <c r="H60" s="92" t="s">
        <v>305</v>
      </c>
      <c r="I60" s="54">
        <v>45000</v>
      </c>
      <c r="J60" s="54">
        <v>1148.33</v>
      </c>
      <c r="K60" s="54">
        <v>25</v>
      </c>
      <c r="L60" s="54">
        <f t="shared" si="0"/>
        <v>1291.5</v>
      </c>
      <c r="M60" s="54">
        <f t="shared" ref="M60:M84" si="35">I60*7.1%</f>
        <v>3194.9999999999995</v>
      </c>
      <c r="N60" s="54">
        <f t="shared" ref="N60:N84" si="36">I60*1.1%</f>
        <v>495.00000000000006</v>
      </c>
      <c r="O60" s="54">
        <f t="shared" ref="O60:O84" si="37">I60*3.04%</f>
        <v>1368</v>
      </c>
      <c r="P60" s="54">
        <f t="shared" ref="P60:P84" si="38">I60*7.09%</f>
        <v>3190.5</v>
      </c>
      <c r="Q60" s="54">
        <f t="shared" ref="Q60:Q84" si="39">+L60+O60</f>
        <v>2659.5</v>
      </c>
      <c r="R60" s="54">
        <f t="shared" ref="R60:R80" si="40">SUM(J60+K60+L60+O60)</f>
        <v>3832.83</v>
      </c>
      <c r="S60" s="54">
        <f t="shared" ref="S60:S80" si="41">SUM(M60+N60+P60)</f>
        <v>6880.5</v>
      </c>
      <c r="T60" s="54">
        <f t="shared" ref="T60:T80" si="42">I60-R60</f>
        <v>41167.17</v>
      </c>
      <c r="U60" s="57" t="s">
        <v>54</v>
      </c>
      <c r="V60" s="42"/>
    </row>
    <row r="61" spans="1:72" s="2" customFormat="1" ht="30" customHeight="1" x14ac:dyDescent="0.25">
      <c r="A61" s="55">
        <v>55</v>
      </c>
      <c r="B61" s="63" t="s">
        <v>175</v>
      </c>
      <c r="C61" s="55" t="s">
        <v>323</v>
      </c>
      <c r="D61" s="63" t="s">
        <v>73</v>
      </c>
      <c r="E61" s="63" t="s">
        <v>75</v>
      </c>
      <c r="F61" s="55" t="s">
        <v>304</v>
      </c>
      <c r="G61" s="92" t="s">
        <v>305</v>
      </c>
      <c r="H61" s="92" t="s">
        <v>305</v>
      </c>
      <c r="I61" s="54">
        <v>31500</v>
      </c>
      <c r="J61" s="54">
        <v>0</v>
      </c>
      <c r="K61" s="54">
        <v>25</v>
      </c>
      <c r="L61" s="54">
        <f t="shared" si="0"/>
        <v>904.05</v>
      </c>
      <c r="M61" s="54">
        <f t="shared" si="35"/>
        <v>2236.5</v>
      </c>
      <c r="N61" s="54">
        <f t="shared" si="36"/>
        <v>346.50000000000006</v>
      </c>
      <c r="O61" s="54">
        <f t="shared" si="37"/>
        <v>957.6</v>
      </c>
      <c r="P61" s="54">
        <f t="shared" si="38"/>
        <v>2233.3500000000004</v>
      </c>
      <c r="Q61" s="54">
        <f t="shared" si="39"/>
        <v>1861.65</v>
      </c>
      <c r="R61" s="54">
        <f t="shared" si="40"/>
        <v>1886.65</v>
      </c>
      <c r="S61" s="54">
        <f t="shared" si="41"/>
        <v>4816.3500000000004</v>
      </c>
      <c r="T61" s="54">
        <f t="shared" si="42"/>
        <v>29613.35</v>
      </c>
      <c r="U61" s="57" t="s">
        <v>54</v>
      </c>
      <c r="V61" s="42"/>
    </row>
    <row r="62" spans="1:72" s="2" customFormat="1" ht="30" customHeight="1" x14ac:dyDescent="0.25">
      <c r="A62" s="55">
        <v>56</v>
      </c>
      <c r="B62" s="63" t="s">
        <v>76</v>
      </c>
      <c r="C62" s="55" t="s">
        <v>323</v>
      </c>
      <c r="D62" s="63" t="s">
        <v>73</v>
      </c>
      <c r="E62" s="63" t="s">
        <v>75</v>
      </c>
      <c r="F62" s="55" t="s">
        <v>304</v>
      </c>
      <c r="G62" s="92" t="s">
        <v>305</v>
      </c>
      <c r="H62" s="92" t="s">
        <v>305</v>
      </c>
      <c r="I62" s="54">
        <v>31500</v>
      </c>
      <c r="J62" s="54">
        <v>0</v>
      </c>
      <c r="K62" s="54">
        <v>25</v>
      </c>
      <c r="L62" s="54">
        <f t="shared" si="0"/>
        <v>904.05</v>
      </c>
      <c r="M62" s="54">
        <f t="shared" si="35"/>
        <v>2236.5</v>
      </c>
      <c r="N62" s="54">
        <f t="shared" si="36"/>
        <v>346.50000000000006</v>
      </c>
      <c r="O62" s="54">
        <f t="shared" si="37"/>
        <v>957.6</v>
      </c>
      <c r="P62" s="54">
        <f t="shared" si="38"/>
        <v>2233.3500000000004</v>
      </c>
      <c r="Q62" s="54">
        <f t="shared" si="39"/>
        <v>1861.65</v>
      </c>
      <c r="R62" s="54">
        <f t="shared" si="40"/>
        <v>1886.65</v>
      </c>
      <c r="S62" s="54">
        <f t="shared" si="41"/>
        <v>4816.3500000000004</v>
      </c>
      <c r="T62" s="54">
        <f t="shared" si="42"/>
        <v>29613.35</v>
      </c>
      <c r="U62" s="57" t="s">
        <v>54</v>
      </c>
      <c r="V62" s="42"/>
    </row>
    <row r="63" spans="1:72" s="2" customFormat="1" ht="30" customHeight="1" x14ac:dyDescent="0.25">
      <c r="A63" s="55">
        <v>57</v>
      </c>
      <c r="B63" s="63" t="s">
        <v>77</v>
      </c>
      <c r="C63" s="55" t="s">
        <v>323</v>
      </c>
      <c r="D63" s="63" t="s">
        <v>73</v>
      </c>
      <c r="E63" s="63" t="s">
        <v>75</v>
      </c>
      <c r="F63" s="55" t="s">
        <v>304</v>
      </c>
      <c r="G63" s="92" t="s">
        <v>305</v>
      </c>
      <c r="H63" s="92" t="s">
        <v>305</v>
      </c>
      <c r="I63" s="54">
        <v>31500</v>
      </c>
      <c r="J63" s="54">
        <v>0</v>
      </c>
      <c r="K63" s="54">
        <v>25</v>
      </c>
      <c r="L63" s="54">
        <f t="shared" si="0"/>
        <v>904.05</v>
      </c>
      <c r="M63" s="54">
        <f t="shared" si="35"/>
        <v>2236.5</v>
      </c>
      <c r="N63" s="54">
        <f t="shared" si="36"/>
        <v>346.50000000000006</v>
      </c>
      <c r="O63" s="54">
        <f t="shared" si="37"/>
        <v>957.6</v>
      </c>
      <c r="P63" s="54">
        <f t="shared" si="38"/>
        <v>2233.3500000000004</v>
      </c>
      <c r="Q63" s="54">
        <f t="shared" si="39"/>
        <v>1861.65</v>
      </c>
      <c r="R63" s="54">
        <f t="shared" si="40"/>
        <v>1886.65</v>
      </c>
      <c r="S63" s="54">
        <f t="shared" si="41"/>
        <v>4816.3500000000004</v>
      </c>
      <c r="T63" s="54">
        <f t="shared" si="42"/>
        <v>29613.35</v>
      </c>
      <c r="U63" s="57" t="s">
        <v>54</v>
      </c>
      <c r="V63" s="42"/>
    </row>
    <row r="64" spans="1:72" s="2" customFormat="1" ht="30" customHeight="1" x14ac:dyDescent="0.25">
      <c r="A64" s="55">
        <v>58</v>
      </c>
      <c r="B64" s="63" t="s">
        <v>181</v>
      </c>
      <c r="C64" s="55" t="s">
        <v>323</v>
      </c>
      <c r="D64" s="63" t="s">
        <v>73</v>
      </c>
      <c r="E64" s="63" t="s">
        <v>75</v>
      </c>
      <c r="F64" s="55" t="s">
        <v>304</v>
      </c>
      <c r="G64" s="92" t="s">
        <v>305</v>
      </c>
      <c r="H64" s="92" t="s">
        <v>305</v>
      </c>
      <c r="I64" s="54">
        <v>31500</v>
      </c>
      <c r="J64" s="54">
        <v>0</v>
      </c>
      <c r="K64" s="54">
        <v>25</v>
      </c>
      <c r="L64" s="54">
        <f t="shared" si="0"/>
        <v>904.05</v>
      </c>
      <c r="M64" s="54">
        <f t="shared" si="35"/>
        <v>2236.5</v>
      </c>
      <c r="N64" s="54">
        <f t="shared" si="36"/>
        <v>346.50000000000006</v>
      </c>
      <c r="O64" s="54">
        <f t="shared" si="37"/>
        <v>957.6</v>
      </c>
      <c r="P64" s="54">
        <f t="shared" si="38"/>
        <v>2233.3500000000004</v>
      </c>
      <c r="Q64" s="54">
        <f t="shared" si="39"/>
        <v>1861.65</v>
      </c>
      <c r="R64" s="54">
        <f t="shared" si="40"/>
        <v>1886.65</v>
      </c>
      <c r="S64" s="54">
        <f t="shared" si="41"/>
        <v>4816.3500000000004</v>
      </c>
      <c r="T64" s="54">
        <f t="shared" si="42"/>
        <v>29613.35</v>
      </c>
      <c r="U64" s="57" t="s">
        <v>54</v>
      </c>
      <c r="V64" s="42"/>
    </row>
    <row r="65" spans="1:22" s="2" customFormat="1" ht="30" customHeight="1" x14ac:dyDescent="0.25">
      <c r="A65" s="55">
        <v>59</v>
      </c>
      <c r="B65" s="63" t="s">
        <v>182</v>
      </c>
      <c r="C65" s="55" t="s">
        <v>323</v>
      </c>
      <c r="D65" s="63" t="s">
        <v>73</v>
      </c>
      <c r="E65" s="63" t="s">
        <v>75</v>
      </c>
      <c r="F65" s="55" t="s">
        <v>304</v>
      </c>
      <c r="G65" s="92" t="s">
        <v>305</v>
      </c>
      <c r="H65" s="92" t="s">
        <v>305</v>
      </c>
      <c r="I65" s="54">
        <v>31500</v>
      </c>
      <c r="J65" s="54">
        <v>0</v>
      </c>
      <c r="K65" s="54">
        <v>25</v>
      </c>
      <c r="L65" s="54">
        <f t="shared" si="0"/>
        <v>904.05</v>
      </c>
      <c r="M65" s="54">
        <f t="shared" si="35"/>
        <v>2236.5</v>
      </c>
      <c r="N65" s="54">
        <f t="shared" si="36"/>
        <v>346.50000000000006</v>
      </c>
      <c r="O65" s="54">
        <f t="shared" si="37"/>
        <v>957.6</v>
      </c>
      <c r="P65" s="54">
        <f t="shared" si="38"/>
        <v>2233.3500000000004</v>
      </c>
      <c r="Q65" s="54">
        <f t="shared" si="39"/>
        <v>1861.65</v>
      </c>
      <c r="R65" s="54">
        <f t="shared" si="40"/>
        <v>1886.65</v>
      </c>
      <c r="S65" s="54">
        <f t="shared" si="41"/>
        <v>4816.3500000000004</v>
      </c>
      <c r="T65" s="54">
        <f t="shared" si="42"/>
        <v>29613.35</v>
      </c>
      <c r="U65" s="57" t="s">
        <v>54</v>
      </c>
      <c r="V65" s="42"/>
    </row>
    <row r="66" spans="1:22" s="2" customFormat="1" ht="30" customHeight="1" x14ac:dyDescent="0.25">
      <c r="A66" s="55">
        <v>60</v>
      </c>
      <c r="B66" s="63" t="s">
        <v>169</v>
      </c>
      <c r="C66" s="55" t="s">
        <v>323</v>
      </c>
      <c r="D66" s="63" t="s">
        <v>168</v>
      </c>
      <c r="E66" s="63" t="s">
        <v>21</v>
      </c>
      <c r="F66" s="55" t="s">
        <v>304</v>
      </c>
      <c r="G66" s="92" t="s">
        <v>305</v>
      </c>
      <c r="H66" s="92" t="s">
        <v>305</v>
      </c>
      <c r="I66" s="54">
        <v>45000</v>
      </c>
      <c r="J66" s="54">
        <v>1148.33</v>
      </c>
      <c r="K66" s="54">
        <v>25</v>
      </c>
      <c r="L66" s="54">
        <f t="shared" si="0"/>
        <v>1291.5</v>
      </c>
      <c r="M66" s="54">
        <f t="shared" si="35"/>
        <v>3194.9999999999995</v>
      </c>
      <c r="N66" s="54">
        <f t="shared" si="36"/>
        <v>495.00000000000006</v>
      </c>
      <c r="O66" s="54">
        <f t="shared" si="37"/>
        <v>1368</v>
      </c>
      <c r="P66" s="54">
        <f t="shared" si="38"/>
        <v>3190.5</v>
      </c>
      <c r="Q66" s="54">
        <f t="shared" si="39"/>
        <v>2659.5</v>
      </c>
      <c r="R66" s="54">
        <f t="shared" si="40"/>
        <v>3832.83</v>
      </c>
      <c r="S66" s="54">
        <f t="shared" si="41"/>
        <v>6880.5</v>
      </c>
      <c r="T66" s="54">
        <f t="shared" si="42"/>
        <v>41167.17</v>
      </c>
      <c r="U66" s="57" t="s">
        <v>54</v>
      </c>
      <c r="V66" s="42"/>
    </row>
    <row r="67" spans="1:22" s="2" customFormat="1" ht="30" customHeight="1" x14ac:dyDescent="0.25">
      <c r="A67" s="55">
        <v>61</v>
      </c>
      <c r="B67" s="63" t="s">
        <v>79</v>
      </c>
      <c r="C67" s="55" t="s">
        <v>323</v>
      </c>
      <c r="D67" s="63" t="s">
        <v>78</v>
      </c>
      <c r="E67" s="63" t="s">
        <v>21</v>
      </c>
      <c r="F67" s="55" t="s">
        <v>304</v>
      </c>
      <c r="G67" s="92" t="s">
        <v>305</v>
      </c>
      <c r="H67" s="92" t="s">
        <v>305</v>
      </c>
      <c r="I67" s="54">
        <v>45000</v>
      </c>
      <c r="J67" s="54">
        <v>1148.33</v>
      </c>
      <c r="K67" s="54">
        <v>25</v>
      </c>
      <c r="L67" s="54">
        <f t="shared" si="0"/>
        <v>1291.5</v>
      </c>
      <c r="M67" s="54">
        <f t="shared" si="35"/>
        <v>3194.9999999999995</v>
      </c>
      <c r="N67" s="54">
        <f t="shared" si="36"/>
        <v>495.00000000000006</v>
      </c>
      <c r="O67" s="54">
        <f t="shared" si="37"/>
        <v>1368</v>
      </c>
      <c r="P67" s="54">
        <f t="shared" si="38"/>
        <v>3190.5</v>
      </c>
      <c r="Q67" s="54">
        <f t="shared" si="39"/>
        <v>2659.5</v>
      </c>
      <c r="R67" s="54">
        <f t="shared" si="40"/>
        <v>3832.83</v>
      </c>
      <c r="S67" s="54">
        <f t="shared" si="41"/>
        <v>6880.5</v>
      </c>
      <c r="T67" s="54">
        <f t="shared" si="42"/>
        <v>41167.17</v>
      </c>
      <c r="U67" s="57" t="s">
        <v>54</v>
      </c>
      <c r="V67" s="42"/>
    </row>
    <row r="68" spans="1:22" s="2" customFormat="1" ht="30" customHeight="1" x14ac:dyDescent="0.25">
      <c r="A68" s="55">
        <v>62</v>
      </c>
      <c r="B68" s="63" t="s">
        <v>81</v>
      </c>
      <c r="C68" s="55" t="s">
        <v>323</v>
      </c>
      <c r="D68" s="63" t="s">
        <v>80</v>
      </c>
      <c r="E68" s="63" t="s">
        <v>1</v>
      </c>
      <c r="F68" s="55" t="s">
        <v>304</v>
      </c>
      <c r="G68" s="92" t="s">
        <v>305</v>
      </c>
      <c r="H68" s="92" t="s">
        <v>305</v>
      </c>
      <c r="I68" s="54">
        <v>60000</v>
      </c>
      <c r="J68" s="54">
        <v>3010.63</v>
      </c>
      <c r="K68" s="54">
        <v>25</v>
      </c>
      <c r="L68" s="54">
        <f t="shared" si="0"/>
        <v>1722</v>
      </c>
      <c r="M68" s="54">
        <f t="shared" si="35"/>
        <v>4260</v>
      </c>
      <c r="N68" s="54">
        <f t="shared" si="36"/>
        <v>660.00000000000011</v>
      </c>
      <c r="O68" s="54">
        <f t="shared" si="37"/>
        <v>1824</v>
      </c>
      <c r="P68" s="54">
        <f t="shared" si="38"/>
        <v>4254</v>
      </c>
      <c r="Q68" s="54">
        <f t="shared" si="39"/>
        <v>3546</v>
      </c>
      <c r="R68" s="54">
        <f t="shared" si="40"/>
        <v>6581.63</v>
      </c>
      <c r="S68" s="54">
        <f t="shared" si="41"/>
        <v>9174</v>
      </c>
      <c r="T68" s="54">
        <f t="shared" si="42"/>
        <v>53418.37</v>
      </c>
      <c r="U68" s="57" t="s">
        <v>54</v>
      </c>
      <c r="V68" s="42"/>
    </row>
    <row r="69" spans="1:22" s="2" customFormat="1" ht="30" customHeight="1" x14ac:dyDescent="0.25">
      <c r="A69" s="55">
        <v>63</v>
      </c>
      <c r="B69" s="63" t="s">
        <v>83</v>
      </c>
      <c r="C69" s="55" t="s">
        <v>322</v>
      </c>
      <c r="D69" s="63" t="s">
        <v>80</v>
      </c>
      <c r="E69" s="63" t="s">
        <v>84</v>
      </c>
      <c r="F69" s="55" t="s">
        <v>304</v>
      </c>
      <c r="G69" s="92" t="s">
        <v>305</v>
      </c>
      <c r="H69" s="92" t="s">
        <v>305</v>
      </c>
      <c r="I69" s="54">
        <v>45000</v>
      </c>
      <c r="J69" s="54">
        <v>1148.33</v>
      </c>
      <c r="K69" s="54">
        <v>25</v>
      </c>
      <c r="L69" s="54">
        <f t="shared" si="0"/>
        <v>1291.5</v>
      </c>
      <c r="M69" s="54">
        <f t="shared" si="35"/>
        <v>3194.9999999999995</v>
      </c>
      <c r="N69" s="54">
        <f t="shared" si="36"/>
        <v>495.00000000000006</v>
      </c>
      <c r="O69" s="54">
        <f t="shared" si="37"/>
        <v>1368</v>
      </c>
      <c r="P69" s="54">
        <f t="shared" si="38"/>
        <v>3190.5</v>
      </c>
      <c r="Q69" s="54">
        <f t="shared" si="39"/>
        <v>2659.5</v>
      </c>
      <c r="R69" s="54">
        <f t="shared" si="40"/>
        <v>3832.83</v>
      </c>
      <c r="S69" s="54">
        <f t="shared" si="41"/>
        <v>6880.5</v>
      </c>
      <c r="T69" s="54">
        <f t="shared" si="42"/>
        <v>41167.17</v>
      </c>
      <c r="U69" s="57" t="s">
        <v>54</v>
      </c>
      <c r="V69" s="42"/>
    </row>
    <row r="70" spans="1:22" s="2" customFormat="1" ht="30" customHeight="1" x14ac:dyDescent="0.25">
      <c r="A70" s="55">
        <v>64</v>
      </c>
      <c r="B70" s="63" t="s">
        <v>170</v>
      </c>
      <c r="C70" s="55" t="s">
        <v>322</v>
      </c>
      <c r="D70" s="63" t="s">
        <v>80</v>
      </c>
      <c r="E70" s="63" t="s">
        <v>1</v>
      </c>
      <c r="F70" s="55" t="s">
        <v>304</v>
      </c>
      <c r="G70" s="92" t="s">
        <v>305</v>
      </c>
      <c r="H70" s="92" t="s">
        <v>305</v>
      </c>
      <c r="I70" s="54">
        <v>40000</v>
      </c>
      <c r="J70" s="54">
        <v>442.65</v>
      </c>
      <c r="K70" s="54">
        <v>25</v>
      </c>
      <c r="L70" s="54">
        <f t="shared" si="0"/>
        <v>1148</v>
      </c>
      <c r="M70" s="54">
        <f t="shared" si="35"/>
        <v>2839.9999999999995</v>
      </c>
      <c r="N70" s="54">
        <f t="shared" si="36"/>
        <v>440.00000000000006</v>
      </c>
      <c r="O70" s="54">
        <f t="shared" si="37"/>
        <v>1216</v>
      </c>
      <c r="P70" s="54">
        <f t="shared" si="38"/>
        <v>2836</v>
      </c>
      <c r="Q70" s="54">
        <f t="shared" si="39"/>
        <v>2364</v>
      </c>
      <c r="R70" s="54">
        <f t="shared" si="40"/>
        <v>2831.65</v>
      </c>
      <c r="S70" s="54">
        <f t="shared" si="41"/>
        <v>6116</v>
      </c>
      <c r="T70" s="54">
        <f t="shared" si="42"/>
        <v>37168.35</v>
      </c>
      <c r="U70" s="57" t="s">
        <v>54</v>
      </c>
      <c r="V70" s="42"/>
    </row>
    <row r="71" spans="1:22" s="2" customFormat="1" ht="30" customHeight="1" x14ac:dyDescent="0.25">
      <c r="A71" s="55">
        <v>65</v>
      </c>
      <c r="B71" s="63" t="s">
        <v>183</v>
      </c>
      <c r="C71" s="55" t="s">
        <v>322</v>
      </c>
      <c r="D71" s="63" t="s">
        <v>80</v>
      </c>
      <c r="E71" s="63" t="s">
        <v>82</v>
      </c>
      <c r="F71" s="55" t="s">
        <v>304</v>
      </c>
      <c r="G71" s="92" t="s">
        <v>305</v>
      </c>
      <c r="H71" s="92" t="s">
        <v>305</v>
      </c>
      <c r="I71" s="54">
        <v>31500</v>
      </c>
      <c r="J71" s="54">
        <v>0</v>
      </c>
      <c r="K71" s="54">
        <v>25</v>
      </c>
      <c r="L71" s="54">
        <f t="shared" ref="L71:L134" si="43">I71*2.87%</f>
        <v>904.05</v>
      </c>
      <c r="M71" s="54">
        <f t="shared" si="35"/>
        <v>2236.5</v>
      </c>
      <c r="N71" s="54">
        <f t="shared" si="36"/>
        <v>346.50000000000006</v>
      </c>
      <c r="O71" s="54">
        <f t="shared" si="37"/>
        <v>957.6</v>
      </c>
      <c r="P71" s="54">
        <f t="shared" si="38"/>
        <v>2233.3500000000004</v>
      </c>
      <c r="Q71" s="54">
        <f t="shared" si="39"/>
        <v>1861.65</v>
      </c>
      <c r="R71" s="54">
        <f t="shared" si="40"/>
        <v>1886.65</v>
      </c>
      <c r="S71" s="54">
        <f t="shared" si="41"/>
        <v>4816.3500000000004</v>
      </c>
      <c r="T71" s="54">
        <f t="shared" si="42"/>
        <v>29613.35</v>
      </c>
      <c r="U71" s="57" t="s">
        <v>54</v>
      </c>
      <c r="V71" s="42"/>
    </row>
    <row r="72" spans="1:22" s="2" customFormat="1" ht="30" customHeight="1" x14ac:dyDescent="0.25">
      <c r="A72" s="55">
        <v>66</v>
      </c>
      <c r="B72" s="63" t="s">
        <v>237</v>
      </c>
      <c r="C72" s="55" t="s">
        <v>323</v>
      </c>
      <c r="D72" s="63" t="s">
        <v>238</v>
      </c>
      <c r="E72" s="63" t="s">
        <v>239</v>
      </c>
      <c r="F72" s="55" t="s">
        <v>304</v>
      </c>
      <c r="G72" s="92" t="s">
        <v>305</v>
      </c>
      <c r="H72" s="92" t="s">
        <v>305</v>
      </c>
      <c r="I72" s="54">
        <v>45000</v>
      </c>
      <c r="J72" s="54">
        <v>1148.33</v>
      </c>
      <c r="K72" s="54">
        <v>25</v>
      </c>
      <c r="L72" s="54">
        <f t="shared" si="43"/>
        <v>1291.5</v>
      </c>
      <c r="M72" s="54">
        <f t="shared" si="35"/>
        <v>3194.9999999999995</v>
      </c>
      <c r="N72" s="54">
        <f t="shared" si="36"/>
        <v>495.00000000000006</v>
      </c>
      <c r="O72" s="54">
        <f t="shared" si="37"/>
        <v>1368</v>
      </c>
      <c r="P72" s="54">
        <f t="shared" si="38"/>
        <v>3190.5</v>
      </c>
      <c r="Q72" s="54">
        <f t="shared" si="39"/>
        <v>2659.5</v>
      </c>
      <c r="R72" s="54">
        <f t="shared" si="40"/>
        <v>3832.83</v>
      </c>
      <c r="S72" s="54">
        <f t="shared" si="41"/>
        <v>6880.5</v>
      </c>
      <c r="T72" s="54">
        <f t="shared" si="42"/>
        <v>41167.17</v>
      </c>
      <c r="U72" s="57" t="s">
        <v>54</v>
      </c>
      <c r="V72" s="42"/>
    </row>
    <row r="73" spans="1:22" s="49" customFormat="1" ht="30" customHeight="1" x14ac:dyDescent="0.25">
      <c r="A73" s="55">
        <v>67</v>
      </c>
      <c r="B73" s="64" t="s">
        <v>162</v>
      </c>
      <c r="C73" s="88" t="s">
        <v>323</v>
      </c>
      <c r="D73" s="65" t="s">
        <v>161</v>
      </c>
      <c r="E73" s="65" t="s">
        <v>82</v>
      </c>
      <c r="F73" s="55" t="s">
        <v>304</v>
      </c>
      <c r="G73" s="92" t="s">
        <v>305</v>
      </c>
      <c r="H73" s="92" t="s">
        <v>305</v>
      </c>
      <c r="I73" s="54">
        <v>35000</v>
      </c>
      <c r="J73" s="54">
        <v>0</v>
      </c>
      <c r="K73" s="54">
        <v>25</v>
      </c>
      <c r="L73" s="54">
        <f t="shared" si="43"/>
        <v>1004.5</v>
      </c>
      <c r="M73" s="54">
        <f t="shared" si="35"/>
        <v>2485</v>
      </c>
      <c r="N73" s="54">
        <f t="shared" si="36"/>
        <v>385.00000000000006</v>
      </c>
      <c r="O73" s="54">
        <f t="shared" si="37"/>
        <v>1064</v>
      </c>
      <c r="P73" s="54">
        <f t="shared" si="38"/>
        <v>2481.5</v>
      </c>
      <c r="Q73" s="54">
        <f t="shared" si="39"/>
        <v>2068.5</v>
      </c>
      <c r="R73" s="56">
        <f t="shared" si="40"/>
        <v>2093.5</v>
      </c>
      <c r="S73" s="56">
        <f t="shared" si="41"/>
        <v>5351.5</v>
      </c>
      <c r="T73" s="56">
        <f t="shared" si="42"/>
        <v>32906.5</v>
      </c>
      <c r="U73" s="57" t="s">
        <v>54</v>
      </c>
      <c r="V73" s="48"/>
    </row>
    <row r="74" spans="1:22" s="2" customFormat="1" ht="30" customHeight="1" x14ac:dyDescent="0.25">
      <c r="A74" s="55">
        <v>68</v>
      </c>
      <c r="B74" s="63" t="s">
        <v>211</v>
      </c>
      <c r="C74" s="55" t="s">
        <v>322</v>
      </c>
      <c r="D74" s="63" t="s">
        <v>212</v>
      </c>
      <c r="E74" s="63" t="s">
        <v>21</v>
      </c>
      <c r="F74" s="55" t="s">
        <v>304</v>
      </c>
      <c r="G74" s="92" t="s">
        <v>305</v>
      </c>
      <c r="H74" s="92" t="s">
        <v>305</v>
      </c>
      <c r="I74" s="54">
        <v>45000</v>
      </c>
      <c r="J74" s="54">
        <v>1148.33</v>
      </c>
      <c r="K74" s="54">
        <v>25</v>
      </c>
      <c r="L74" s="54">
        <f t="shared" si="43"/>
        <v>1291.5</v>
      </c>
      <c r="M74" s="54">
        <f t="shared" si="35"/>
        <v>3194.9999999999995</v>
      </c>
      <c r="N74" s="54">
        <f t="shared" si="36"/>
        <v>495.00000000000006</v>
      </c>
      <c r="O74" s="54">
        <f t="shared" si="37"/>
        <v>1368</v>
      </c>
      <c r="P74" s="54">
        <f t="shared" si="38"/>
        <v>3190.5</v>
      </c>
      <c r="Q74" s="54">
        <f t="shared" si="39"/>
        <v>2659.5</v>
      </c>
      <c r="R74" s="54">
        <f t="shared" si="40"/>
        <v>3832.83</v>
      </c>
      <c r="S74" s="54">
        <f t="shared" si="41"/>
        <v>6880.5</v>
      </c>
      <c r="T74" s="54">
        <f t="shared" si="42"/>
        <v>41167.17</v>
      </c>
      <c r="U74" s="57" t="s">
        <v>54</v>
      </c>
      <c r="V74" s="42"/>
    </row>
    <row r="75" spans="1:22" s="2" customFormat="1" ht="30" customHeight="1" x14ac:dyDescent="0.25">
      <c r="A75" s="55">
        <v>69</v>
      </c>
      <c r="B75" s="63" t="s">
        <v>86</v>
      </c>
      <c r="C75" s="55" t="s">
        <v>322</v>
      </c>
      <c r="D75" s="66" t="s">
        <v>85</v>
      </c>
      <c r="E75" s="66" t="s">
        <v>84</v>
      </c>
      <c r="F75" s="55" t="s">
        <v>304</v>
      </c>
      <c r="G75" s="92" t="s">
        <v>305</v>
      </c>
      <c r="H75" s="92" t="s">
        <v>305</v>
      </c>
      <c r="I75" s="54">
        <v>45000</v>
      </c>
      <c r="J75" s="54">
        <v>1148.33</v>
      </c>
      <c r="K75" s="54">
        <v>25</v>
      </c>
      <c r="L75" s="54">
        <f t="shared" si="43"/>
        <v>1291.5</v>
      </c>
      <c r="M75" s="54">
        <f t="shared" si="35"/>
        <v>3194.9999999999995</v>
      </c>
      <c r="N75" s="54">
        <f t="shared" si="36"/>
        <v>495.00000000000006</v>
      </c>
      <c r="O75" s="54">
        <f t="shared" si="37"/>
        <v>1368</v>
      </c>
      <c r="P75" s="54">
        <f t="shared" si="38"/>
        <v>3190.5</v>
      </c>
      <c r="Q75" s="54">
        <f t="shared" si="39"/>
        <v>2659.5</v>
      </c>
      <c r="R75" s="54">
        <f t="shared" si="40"/>
        <v>3832.83</v>
      </c>
      <c r="S75" s="54">
        <f t="shared" si="41"/>
        <v>6880.5</v>
      </c>
      <c r="T75" s="54">
        <f t="shared" si="42"/>
        <v>41167.17</v>
      </c>
      <c r="U75" s="57" t="s">
        <v>54</v>
      </c>
      <c r="V75" s="42"/>
    </row>
    <row r="76" spans="1:22" s="2" customFormat="1" ht="30" customHeight="1" x14ac:dyDescent="0.25">
      <c r="A76" s="55">
        <v>70</v>
      </c>
      <c r="B76" s="63" t="s">
        <v>88</v>
      </c>
      <c r="C76" s="55" t="s">
        <v>322</v>
      </c>
      <c r="D76" s="63" t="s">
        <v>87</v>
      </c>
      <c r="E76" s="63" t="s">
        <v>84</v>
      </c>
      <c r="F76" s="55" t="s">
        <v>304</v>
      </c>
      <c r="G76" s="92" t="s">
        <v>305</v>
      </c>
      <c r="H76" s="92" t="s">
        <v>305</v>
      </c>
      <c r="I76" s="54">
        <v>45000</v>
      </c>
      <c r="J76" s="54">
        <v>1148.33</v>
      </c>
      <c r="K76" s="54">
        <v>25</v>
      </c>
      <c r="L76" s="54">
        <f t="shared" si="43"/>
        <v>1291.5</v>
      </c>
      <c r="M76" s="54">
        <f t="shared" si="35"/>
        <v>3194.9999999999995</v>
      </c>
      <c r="N76" s="54">
        <f t="shared" si="36"/>
        <v>495.00000000000006</v>
      </c>
      <c r="O76" s="54">
        <f t="shared" si="37"/>
        <v>1368</v>
      </c>
      <c r="P76" s="54">
        <f t="shared" si="38"/>
        <v>3190.5</v>
      </c>
      <c r="Q76" s="54">
        <f t="shared" si="39"/>
        <v>2659.5</v>
      </c>
      <c r="R76" s="54">
        <f t="shared" si="40"/>
        <v>3832.83</v>
      </c>
      <c r="S76" s="54">
        <f t="shared" si="41"/>
        <v>6880.5</v>
      </c>
      <c r="T76" s="54">
        <f t="shared" si="42"/>
        <v>41167.17</v>
      </c>
      <c r="U76" s="57" t="s">
        <v>54</v>
      </c>
      <c r="V76" s="42"/>
    </row>
    <row r="77" spans="1:22" s="2" customFormat="1" ht="30" customHeight="1" x14ac:dyDescent="0.25">
      <c r="A77" s="55">
        <v>71</v>
      </c>
      <c r="B77" s="63" t="s">
        <v>89</v>
      </c>
      <c r="C77" s="55" t="s">
        <v>322</v>
      </c>
      <c r="D77" s="63" t="s">
        <v>90</v>
      </c>
      <c r="E77" s="63" t="s">
        <v>84</v>
      </c>
      <c r="F77" s="55" t="s">
        <v>304</v>
      </c>
      <c r="G77" s="92" t="s">
        <v>305</v>
      </c>
      <c r="H77" s="92" t="s">
        <v>305</v>
      </c>
      <c r="I77" s="54">
        <v>50000</v>
      </c>
      <c r="J77" s="54">
        <v>1854</v>
      </c>
      <c r="K77" s="54">
        <v>25</v>
      </c>
      <c r="L77" s="54">
        <f t="shared" si="43"/>
        <v>1435</v>
      </c>
      <c r="M77" s="54">
        <f t="shared" si="35"/>
        <v>3549.9999999999995</v>
      </c>
      <c r="N77" s="54">
        <f t="shared" si="36"/>
        <v>550</v>
      </c>
      <c r="O77" s="54">
        <f t="shared" si="37"/>
        <v>1520</v>
      </c>
      <c r="P77" s="54">
        <f t="shared" si="38"/>
        <v>3545.0000000000005</v>
      </c>
      <c r="Q77" s="54">
        <f t="shared" si="39"/>
        <v>2955</v>
      </c>
      <c r="R77" s="54">
        <f t="shared" si="40"/>
        <v>4834</v>
      </c>
      <c r="S77" s="54">
        <f t="shared" si="41"/>
        <v>7645</v>
      </c>
      <c r="T77" s="54">
        <f t="shared" si="42"/>
        <v>45166</v>
      </c>
      <c r="U77" s="57" t="s">
        <v>54</v>
      </c>
      <c r="V77" s="42"/>
    </row>
    <row r="78" spans="1:22" s="2" customFormat="1" ht="30" customHeight="1" x14ac:dyDescent="0.25">
      <c r="A78" s="55">
        <v>72</v>
      </c>
      <c r="B78" s="63" t="s">
        <v>287</v>
      </c>
      <c r="C78" s="55" t="s">
        <v>323</v>
      </c>
      <c r="D78" s="66" t="s">
        <v>288</v>
      </c>
      <c r="E78" s="66" t="s">
        <v>75</v>
      </c>
      <c r="F78" s="55" t="s">
        <v>304</v>
      </c>
      <c r="G78" s="92" t="s">
        <v>305</v>
      </c>
      <c r="H78" s="92" t="s">
        <v>305</v>
      </c>
      <c r="I78" s="54">
        <v>40000</v>
      </c>
      <c r="J78" s="54">
        <v>264.13</v>
      </c>
      <c r="K78" s="54">
        <v>25</v>
      </c>
      <c r="L78" s="54">
        <f t="shared" si="43"/>
        <v>1148</v>
      </c>
      <c r="M78" s="54">
        <f t="shared" si="35"/>
        <v>2839.9999999999995</v>
      </c>
      <c r="N78" s="54">
        <f t="shared" si="36"/>
        <v>440.00000000000006</v>
      </c>
      <c r="O78" s="54">
        <f t="shared" si="37"/>
        <v>1216</v>
      </c>
      <c r="P78" s="54">
        <f t="shared" si="38"/>
        <v>2836</v>
      </c>
      <c r="Q78" s="54">
        <f t="shared" si="39"/>
        <v>2364</v>
      </c>
      <c r="R78" s="54">
        <f t="shared" si="40"/>
        <v>2653.13</v>
      </c>
      <c r="S78" s="54">
        <f t="shared" si="41"/>
        <v>6116</v>
      </c>
      <c r="T78" s="54">
        <f t="shared" si="42"/>
        <v>37346.870000000003</v>
      </c>
      <c r="U78" s="57" t="s">
        <v>54</v>
      </c>
      <c r="V78" s="42"/>
    </row>
    <row r="79" spans="1:22" s="2" customFormat="1" ht="30" customHeight="1" x14ac:dyDescent="0.25">
      <c r="A79" s="55">
        <v>73</v>
      </c>
      <c r="B79" s="63" t="s">
        <v>92</v>
      </c>
      <c r="C79" s="55" t="s">
        <v>322</v>
      </c>
      <c r="D79" s="63" t="s">
        <v>91</v>
      </c>
      <c r="E79" s="63" t="s">
        <v>84</v>
      </c>
      <c r="F79" s="55" t="s">
        <v>304</v>
      </c>
      <c r="G79" s="92" t="s">
        <v>305</v>
      </c>
      <c r="H79" s="92" t="s">
        <v>305</v>
      </c>
      <c r="I79" s="54">
        <v>45000</v>
      </c>
      <c r="J79" s="54">
        <v>1148.33</v>
      </c>
      <c r="K79" s="54">
        <v>25</v>
      </c>
      <c r="L79" s="54">
        <f t="shared" si="43"/>
        <v>1291.5</v>
      </c>
      <c r="M79" s="54">
        <f t="shared" si="35"/>
        <v>3194.9999999999995</v>
      </c>
      <c r="N79" s="54">
        <f t="shared" si="36"/>
        <v>495.00000000000006</v>
      </c>
      <c r="O79" s="54">
        <f t="shared" si="37"/>
        <v>1368</v>
      </c>
      <c r="P79" s="54">
        <f t="shared" si="38"/>
        <v>3190.5</v>
      </c>
      <c r="Q79" s="54">
        <f t="shared" si="39"/>
        <v>2659.5</v>
      </c>
      <c r="R79" s="54">
        <f t="shared" si="40"/>
        <v>3832.83</v>
      </c>
      <c r="S79" s="54">
        <f t="shared" si="41"/>
        <v>6880.5</v>
      </c>
      <c r="T79" s="54">
        <f t="shared" si="42"/>
        <v>41167.17</v>
      </c>
      <c r="U79" s="57" t="s">
        <v>54</v>
      </c>
      <c r="V79" s="42"/>
    </row>
    <row r="80" spans="1:22" s="2" customFormat="1" ht="30" customHeight="1" x14ac:dyDescent="0.25">
      <c r="A80" s="55">
        <v>74</v>
      </c>
      <c r="B80" s="63" t="s">
        <v>94</v>
      </c>
      <c r="C80" s="55" t="s">
        <v>322</v>
      </c>
      <c r="D80" s="63" t="s">
        <v>93</v>
      </c>
      <c r="E80" s="63" t="s">
        <v>21</v>
      </c>
      <c r="F80" s="55" t="s">
        <v>304</v>
      </c>
      <c r="G80" s="92" t="s">
        <v>305</v>
      </c>
      <c r="H80" s="92" t="s">
        <v>305</v>
      </c>
      <c r="I80" s="54">
        <v>45000</v>
      </c>
      <c r="J80" s="54">
        <v>1148.33</v>
      </c>
      <c r="K80" s="54">
        <v>25</v>
      </c>
      <c r="L80" s="54">
        <f t="shared" si="43"/>
        <v>1291.5</v>
      </c>
      <c r="M80" s="54">
        <f t="shared" si="35"/>
        <v>3194.9999999999995</v>
      </c>
      <c r="N80" s="54">
        <f t="shared" si="36"/>
        <v>495.00000000000006</v>
      </c>
      <c r="O80" s="54">
        <f t="shared" si="37"/>
        <v>1368</v>
      </c>
      <c r="P80" s="54">
        <f t="shared" si="38"/>
        <v>3190.5</v>
      </c>
      <c r="Q80" s="54">
        <f t="shared" si="39"/>
        <v>2659.5</v>
      </c>
      <c r="R80" s="54">
        <f t="shared" si="40"/>
        <v>3832.83</v>
      </c>
      <c r="S80" s="54">
        <f t="shared" si="41"/>
        <v>6880.5</v>
      </c>
      <c r="T80" s="54">
        <f t="shared" si="42"/>
        <v>41167.17</v>
      </c>
      <c r="U80" s="57" t="s">
        <v>54</v>
      </c>
      <c r="V80" s="42"/>
    </row>
    <row r="81" spans="1:72" s="2" customFormat="1" ht="30" customHeight="1" x14ac:dyDescent="0.25">
      <c r="A81" s="55">
        <v>75</v>
      </c>
      <c r="B81" s="63" t="s">
        <v>96</v>
      </c>
      <c r="C81" s="55" t="s">
        <v>322</v>
      </c>
      <c r="D81" s="63" t="s">
        <v>95</v>
      </c>
      <c r="E81" s="63" t="s">
        <v>21</v>
      </c>
      <c r="F81" s="55" t="s">
        <v>304</v>
      </c>
      <c r="G81" s="92" t="s">
        <v>305</v>
      </c>
      <c r="H81" s="92" t="s">
        <v>305</v>
      </c>
      <c r="I81" s="54">
        <v>45000</v>
      </c>
      <c r="J81" s="54">
        <v>1148.33</v>
      </c>
      <c r="K81" s="54">
        <v>25</v>
      </c>
      <c r="L81" s="54">
        <f t="shared" si="43"/>
        <v>1291.5</v>
      </c>
      <c r="M81" s="54">
        <f t="shared" si="35"/>
        <v>3194.9999999999995</v>
      </c>
      <c r="N81" s="54">
        <f t="shared" si="36"/>
        <v>495.00000000000006</v>
      </c>
      <c r="O81" s="54">
        <f t="shared" si="37"/>
        <v>1368</v>
      </c>
      <c r="P81" s="54">
        <f t="shared" si="38"/>
        <v>3190.5</v>
      </c>
      <c r="Q81" s="54">
        <f t="shared" si="39"/>
        <v>2659.5</v>
      </c>
      <c r="R81" s="54">
        <f t="shared" ref="R81:R82" si="44">SUM(J81+K81+L81+O81)</f>
        <v>3832.83</v>
      </c>
      <c r="S81" s="54">
        <f t="shared" ref="S81:S82" si="45">SUM(M81+N81+P81)</f>
        <v>6880.5</v>
      </c>
      <c r="T81" s="54">
        <f t="shared" ref="T81:T82" si="46">I81-R81</f>
        <v>41167.17</v>
      </c>
      <c r="U81" s="57" t="s">
        <v>54</v>
      </c>
      <c r="V81" s="42"/>
    </row>
    <row r="82" spans="1:72" s="2" customFormat="1" ht="30" customHeight="1" x14ac:dyDescent="0.25">
      <c r="A82" s="55">
        <v>76</v>
      </c>
      <c r="B82" s="63" t="s">
        <v>98</v>
      </c>
      <c r="C82" s="55" t="s">
        <v>322</v>
      </c>
      <c r="D82" s="63" t="s">
        <v>97</v>
      </c>
      <c r="E82" s="63" t="s">
        <v>21</v>
      </c>
      <c r="F82" s="55" t="s">
        <v>304</v>
      </c>
      <c r="G82" s="92" t="s">
        <v>305</v>
      </c>
      <c r="H82" s="92" t="s">
        <v>305</v>
      </c>
      <c r="I82" s="54">
        <v>45000</v>
      </c>
      <c r="J82" s="54">
        <v>1148.33</v>
      </c>
      <c r="K82" s="54">
        <v>25</v>
      </c>
      <c r="L82" s="54">
        <f t="shared" si="43"/>
        <v>1291.5</v>
      </c>
      <c r="M82" s="54">
        <f t="shared" si="35"/>
        <v>3194.9999999999995</v>
      </c>
      <c r="N82" s="54">
        <f t="shared" si="36"/>
        <v>495.00000000000006</v>
      </c>
      <c r="O82" s="54">
        <f t="shared" si="37"/>
        <v>1368</v>
      </c>
      <c r="P82" s="54">
        <f t="shared" si="38"/>
        <v>3190.5</v>
      </c>
      <c r="Q82" s="54">
        <f t="shared" si="39"/>
        <v>2659.5</v>
      </c>
      <c r="R82" s="54">
        <f t="shared" si="44"/>
        <v>3832.83</v>
      </c>
      <c r="S82" s="54">
        <f t="shared" si="45"/>
        <v>6880.5</v>
      </c>
      <c r="T82" s="54">
        <f t="shared" si="46"/>
        <v>41167.17</v>
      </c>
      <c r="U82" s="57" t="s">
        <v>54</v>
      </c>
      <c r="V82" s="42"/>
    </row>
    <row r="83" spans="1:72" s="2" customFormat="1" ht="30" customHeight="1" x14ac:dyDescent="0.25">
      <c r="A83" s="55">
        <v>77</v>
      </c>
      <c r="B83" s="63" t="s">
        <v>66</v>
      </c>
      <c r="C83" s="55" t="s">
        <v>323</v>
      </c>
      <c r="D83" s="63" t="s">
        <v>65</v>
      </c>
      <c r="E83" s="63" t="s">
        <v>67</v>
      </c>
      <c r="F83" s="55" t="s">
        <v>304</v>
      </c>
      <c r="G83" s="92" t="s">
        <v>305</v>
      </c>
      <c r="H83" s="92" t="s">
        <v>305</v>
      </c>
      <c r="I83" s="54">
        <v>110000</v>
      </c>
      <c r="J83" s="54">
        <v>14457.62</v>
      </c>
      <c r="K83" s="54">
        <v>25</v>
      </c>
      <c r="L83" s="54">
        <f t="shared" si="43"/>
        <v>3157</v>
      </c>
      <c r="M83" s="54">
        <f t="shared" si="35"/>
        <v>7809.9999999999991</v>
      </c>
      <c r="N83" s="54">
        <f t="shared" si="36"/>
        <v>1210.0000000000002</v>
      </c>
      <c r="O83" s="54">
        <f t="shared" si="37"/>
        <v>3344</v>
      </c>
      <c r="P83" s="54">
        <f t="shared" si="38"/>
        <v>7799.0000000000009</v>
      </c>
      <c r="Q83" s="54">
        <f t="shared" si="39"/>
        <v>6501</v>
      </c>
      <c r="R83" s="54">
        <f>SUM(J83+K83+L83+O83)</f>
        <v>20983.620000000003</v>
      </c>
      <c r="S83" s="54">
        <f>SUM(M83+N83+P83)</f>
        <v>16819</v>
      </c>
      <c r="T83" s="54">
        <f>I83-R83</f>
        <v>89016.38</v>
      </c>
      <c r="U83" s="57" t="s">
        <v>54</v>
      </c>
      <c r="V83" s="42"/>
    </row>
    <row r="84" spans="1:72" s="2" customFormat="1" ht="30" customHeight="1" x14ac:dyDescent="0.25">
      <c r="A84" s="55">
        <v>78</v>
      </c>
      <c r="B84" s="63" t="s">
        <v>69</v>
      </c>
      <c r="C84" s="55" t="s">
        <v>323</v>
      </c>
      <c r="D84" s="63" t="s">
        <v>68</v>
      </c>
      <c r="E84" s="63" t="s">
        <v>70</v>
      </c>
      <c r="F84" s="55" t="s">
        <v>304</v>
      </c>
      <c r="G84" s="92" t="s">
        <v>305</v>
      </c>
      <c r="H84" s="92" t="s">
        <v>305</v>
      </c>
      <c r="I84" s="54">
        <v>35000</v>
      </c>
      <c r="J84" s="54">
        <v>0</v>
      </c>
      <c r="K84" s="54">
        <v>25</v>
      </c>
      <c r="L84" s="54">
        <f t="shared" si="43"/>
        <v>1004.5</v>
      </c>
      <c r="M84" s="54">
        <f t="shared" si="35"/>
        <v>2485</v>
      </c>
      <c r="N84" s="54">
        <f t="shared" si="36"/>
        <v>385.00000000000006</v>
      </c>
      <c r="O84" s="54">
        <f t="shared" si="37"/>
        <v>1064</v>
      </c>
      <c r="P84" s="54">
        <f t="shared" si="38"/>
        <v>2481.5</v>
      </c>
      <c r="Q84" s="54">
        <f t="shared" si="39"/>
        <v>2068.5</v>
      </c>
      <c r="R84" s="54">
        <f>SUM(J84+K84+L84+O84)</f>
        <v>2093.5</v>
      </c>
      <c r="S84" s="54">
        <f>SUM(M84+N84+P84)</f>
        <v>5351.5</v>
      </c>
      <c r="T84" s="54">
        <f>I84-R84</f>
        <v>32906.5</v>
      </c>
      <c r="U84" s="57" t="s">
        <v>54</v>
      </c>
      <c r="V84" s="42"/>
    </row>
    <row r="85" spans="1:72" s="2" customFormat="1" ht="30" customHeight="1" x14ac:dyDescent="0.25">
      <c r="A85" s="55">
        <v>79</v>
      </c>
      <c r="B85" s="63" t="s">
        <v>235</v>
      </c>
      <c r="C85" s="55" t="s">
        <v>323</v>
      </c>
      <c r="D85" s="63" t="s">
        <v>236</v>
      </c>
      <c r="E85" s="63" t="s">
        <v>232</v>
      </c>
      <c r="F85" s="55" t="s">
        <v>304</v>
      </c>
      <c r="G85" s="92" t="s">
        <v>305</v>
      </c>
      <c r="H85" s="92" t="s">
        <v>305</v>
      </c>
      <c r="I85" s="54">
        <v>75000</v>
      </c>
      <c r="J85" s="54">
        <v>6309.38</v>
      </c>
      <c r="K85" s="54">
        <v>25</v>
      </c>
      <c r="L85" s="54">
        <f t="shared" si="43"/>
        <v>2152.5</v>
      </c>
      <c r="M85" s="54">
        <f t="shared" ref="M85" si="47">I85*7.1%</f>
        <v>5324.9999999999991</v>
      </c>
      <c r="N85" s="54">
        <f t="shared" ref="N85" si="48">I85*1.1%</f>
        <v>825.00000000000011</v>
      </c>
      <c r="O85" s="54">
        <f t="shared" ref="O85" si="49">I85*3.04%</f>
        <v>2280</v>
      </c>
      <c r="P85" s="54">
        <f t="shared" ref="P85" si="50">I85*7.09%</f>
        <v>5317.5</v>
      </c>
      <c r="Q85" s="54">
        <f t="shared" ref="Q85" si="51">+L85+O85</f>
        <v>4432.5</v>
      </c>
      <c r="R85" s="54">
        <f t="shared" ref="R85" si="52">SUM(J85+K85+L85+O85)</f>
        <v>10766.880000000001</v>
      </c>
      <c r="S85" s="54">
        <f t="shared" ref="S85" si="53">SUM(M85+N85+P85)</f>
        <v>11467.5</v>
      </c>
      <c r="T85" s="54">
        <f t="shared" ref="T85" si="54">I85-R85</f>
        <v>64233.119999999995</v>
      </c>
      <c r="U85" s="57" t="s">
        <v>54</v>
      </c>
      <c r="V85" s="42"/>
    </row>
    <row r="86" spans="1:72" s="2" customFormat="1" ht="30" customHeight="1" x14ac:dyDescent="0.25">
      <c r="A86" s="55">
        <v>80</v>
      </c>
      <c r="B86" s="63" t="s">
        <v>172</v>
      </c>
      <c r="C86" s="55" t="s">
        <v>322</v>
      </c>
      <c r="D86" s="63" t="s">
        <v>110</v>
      </c>
      <c r="E86" s="63" t="s">
        <v>1</v>
      </c>
      <c r="F86" s="55" t="s">
        <v>304</v>
      </c>
      <c r="G86" s="92" t="s">
        <v>305</v>
      </c>
      <c r="H86" s="92" t="s">
        <v>305</v>
      </c>
      <c r="I86" s="54">
        <v>50000</v>
      </c>
      <c r="J86" s="54">
        <v>1854</v>
      </c>
      <c r="K86" s="54">
        <v>25</v>
      </c>
      <c r="L86" s="54">
        <f t="shared" si="43"/>
        <v>1435</v>
      </c>
      <c r="M86" s="54">
        <f t="shared" ref="M86:M94" si="55">I86*7.1%</f>
        <v>3549.9999999999995</v>
      </c>
      <c r="N86" s="54">
        <f t="shared" ref="N86:N94" si="56">I86*1.1%</f>
        <v>550</v>
      </c>
      <c r="O86" s="54">
        <f t="shared" ref="O86:O94" si="57">I86*3.04%</f>
        <v>1520</v>
      </c>
      <c r="P86" s="54">
        <f t="shared" ref="P86:P94" si="58">I86*7.09%</f>
        <v>3545.0000000000005</v>
      </c>
      <c r="Q86" s="54">
        <f t="shared" ref="Q86:Q94" si="59">+L86+O86</f>
        <v>2955</v>
      </c>
      <c r="R86" s="54">
        <f t="shared" ref="R86:R94" si="60">SUM(J86+K86+L86+O86)</f>
        <v>4834</v>
      </c>
      <c r="S86" s="54">
        <f t="shared" ref="S86:S94" si="61">SUM(M86+N86+P86)</f>
        <v>7645</v>
      </c>
      <c r="T86" s="54">
        <f t="shared" ref="T86:T94" si="62">I86-R86</f>
        <v>45166</v>
      </c>
      <c r="U86" s="57" t="s">
        <v>54</v>
      </c>
      <c r="V86" s="42"/>
    </row>
    <row r="87" spans="1:72" s="2" customFormat="1" ht="30" customHeight="1" x14ac:dyDescent="0.25">
      <c r="A87" s="55">
        <v>81</v>
      </c>
      <c r="B87" s="63" t="s">
        <v>111</v>
      </c>
      <c r="C87" s="55" t="s">
        <v>322</v>
      </c>
      <c r="D87" s="63" t="s">
        <v>110</v>
      </c>
      <c r="E87" s="63" t="s">
        <v>112</v>
      </c>
      <c r="F87" s="55" t="s">
        <v>304</v>
      </c>
      <c r="G87" s="92" t="s">
        <v>305</v>
      </c>
      <c r="H87" s="92" t="s">
        <v>305</v>
      </c>
      <c r="I87" s="54">
        <v>27300</v>
      </c>
      <c r="J87" s="54">
        <v>0</v>
      </c>
      <c r="K87" s="54">
        <v>25</v>
      </c>
      <c r="L87" s="54">
        <f t="shared" si="43"/>
        <v>783.51</v>
      </c>
      <c r="M87" s="54">
        <f t="shared" si="55"/>
        <v>1938.2999999999997</v>
      </c>
      <c r="N87" s="54">
        <f t="shared" si="56"/>
        <v>300.3</v>
      </c>
      <c r="O87" s="54">
        <f t="shared" si="57"/>
        <v>829.92</v>
      </c>
      <c r="P87" s="54">
        <f t="shared" si="58"/>
        <v>1935.5700000000002</v>
      </c>
      <c r="Q87" s="54">
        <f t="shared" si="59"/>
        <v>1613.4299999999998</v>
      </c>
      <c r="R87" s="54">
        <f t="shared" si="60"/>
        <v>1638.4299999999998</v>
      </c>
      <c r="S87" s="54">
        <f t="shared" si="61"/>
        <v>4174.17</v>
      </c>
      <c r="T87" s="54">
        <f t="shared" si="62"/>
        <v>25661.57</v>
      </c>
      <c r="U87" s="57" t="s">
        <v>54</v>
      </c>
      <c r="V87" s="42"/>
    </row>
    <row r="88" spans="1:72" s="2" customFormat="1" ht="30" customHeight="1" x14ac:dyDescent="0.25">
      <c r="A88" s="55">
        <v>82</v>
      </c>
      <c r="B88" s="63" t="s">
        <v>25</v>
      </c>
      <c r="C88" s="55" t="s">
        <v>323</v>
      </c>
      <c r="D88" s="63" t="s">
        <v>113</v>
      </c>
      <c r="E88" s="63" t="s">
        <v>30</v>
      </c>
      <c r="F88" s="55" t="s">
        <v>304</v>
      </c>
      <c r="G88" s="92" t="s">
        <v>305</v>
      </c>
      <c r="H88" s="92" t="s">
        <v>305</v>
      </c>
      <c r="I88" s="54">
        <v>75000</v>
      </c>
      <c r="J88" s="54">
        <v>6309.38</v>
      </c>
      <c r="K88" s="54">
        <v>25</v>
      </c>
      <c r="L88" s="54">
        <f t="shared" si="43"/>
        <v>2152.5</v>
      </c>
      <c r="M88" s="54">
        <f t="shared" si="55"/>
        <v>5324.9999999999991</v>
      </c>
      <c r="N88" s="54">
        <f t="shared" si="56"/>
        <v>825.00000000000011</v>
      </c>
      <c r="O88" s="54">
        <f t="shared" si="57"/>
        <v>2280</v>
      </c>
      <c r="P88" s="54">
        <f t="shared" si="58"/>
        <v>5317.5</v>
      </c>
      <c r="Q88" s="54">
        <f t="shared" si="59"/>
        <v>4432.5</v>
      </c>
      <c r="R88" s="54">
        <f t="shared" si="60"/>
        <v>10766.880000000001</v>
      </c>
      <c r="S88" s="54">
        <f t="shared" si="61"/>
        <v>11467.5</v>
      </c>
      <c r="T88" s="54">
        <f t="shared" si="62"/>
        <v>64233.119999999995</v>
      </c>
      <c r="U88" s="57" t="s">
        <v>54</v>
      </c>
      <c r="V88" s="42"/>
    </row>
    <row r="89" spans="1:72" s="2" customFormat="1" ht="30" customHeight="1" x14ac:dyDescent="0.25">
      <c r="A89" s="55">
        <v>83</v>
      </c>
      <c r="B89" s="63" t="s">
        <v>117</v>
      </c>
      <c r="C89" s="55" t="s">
        <v>322</v>
      </c>
      <c r="D89" s="63" t="s">
        <v>114</v>
      </c>
      <c r="E89" s="63" t="s">
        <v>21</v>
      </c>
      <c r="F89" s="55" t="s">
        <v>304</v>
      </c>
      <c r="G89" s="92" t="s">
        <v>305</v>
      </c>
      <c r="H89" s="92" t="s">
        <v>305</v>
      </c>
      <c r="I89" s="54">
        <v>75000</v>
      </c>
      <c r="J89" s="54">
        <v>6309.38</v>
      </c>
      <c r="K89" s="54">
        <v>25</v>
      </c>
      <c r="L89" s="54">
        <f t="shared" si="43"/>
        <v>2152.5</v>
      </c>
      <c r="M89" s="54">
        <f t="shared" si="55"/>
        <v>5324.9999999999991</v>
      </c>
      <c r="N89" s="54">
        <f t="shared" si="56"/>
        <v>825.00000000000011</v>
      </c>
      <c r="O89" s="54">
        <f t="shared" si="57"/>
        <v>2280</v>
      </c>
      <c r="P89" s="54">
        <f t="shared" si="58"/>
        <v>5317.5</v>
      </c>
      <c r="Q89" s="54">
        <f t="shared" si="59"/>
        <v>4432.5</v>
      </c>
      <c r="R89" s="54">
        <f t="shared" si="60"/>
        <v>10766.880000000001</v>
      </c>
      <c r="S89" s="54">
        <f t="shared" si="61"/>
        <v>11467.5</v>
      </c>
      <c r="T89" s="54">
        <f t="shared" si="62"/>
        <v>64233.119999999995</v>
      </c>
      <c r="U89" s="57" t="s">
        <v>54</v>
      </c>
      <c r="V89" s="42"/>
    </row>
    <row r="90" spans="1:72" s="2" customFormat="1" ht="30" customHeight="1" x14ac:dyDescent="0.25">
      <c r="A90" s="55">
        <v>84</v>
      </c>
      <c r="B90" s="63" t="s">
        <v>242</v>
      </c>
      <c r="C90" s="55" t="s">
        <v>323</v>
      </c>
      <c r="D90" s="63" t="s">
        <v>241</v>
      </c>
      <c r="E90" s="63" t="s">
        <v>243</v>
      </c>
      <c r="F90" s="55" t="s">
        <v>304</v>
      </c>
      <c r="G90" s="92" t="s">
        <v>305</v>
      </c>
      <c r="H90" s="92" t="s">
        <v>305</v>
      </c>
      <c r="I90" s="54">
        <v>45000</v>
      </c>
      <c r="J90" s="54">
        <v>1148.33</v>
      </c>
      <c r="K90" s="54">
        <v>25</v>
      </c>
      <c r="L90" s="54">
        <f t="shared" si="43"/>
        <v>1291.5</v>
      </c>
      <c r="M90" s="54">
        <f t="shared" si="55"/>
        <v>3194.9999999999995</v>
      </c>
      <c r="N90" s="54">
        <f t="shared" si="56"/>
        <v>495.00000000000006</v>
      </c>
      <c r="O90" s="54">
        <f t="shared" si="57"/>
        <v>1368</v>
      </c>
      <c r="P90" s="54">
        <f t="shared" si="58"/>
        <v>3190.5</v>
      </c>
      <c r="Q90" s="54">
        <f t="shared" si="59"/>
        <v>2659.5</v>
      </c>
      <c r="R90" s="54">
        <f t="shared" si="60"/>
        <v>3832.83</v>
      </c>
      <c r="S90" s="54">
        <f t="shared" si="61"/>
        <v>6880.5</v>
      </c>
      <c r="T90" s="54">
        <f t="shared" si="62"/>
        <v>41167.17</v>
      </c>
      <c r="U90" s="57" t="s">
        <v>54</v>
      </c>
      <c r="V90" s="42"/>
    </row>
    <row r="91" spans="1:72" s="2" customFormat="1" ht="30" customHeight="1" x14ac:dyDescent="0.25">
      <c r="A91" s="55">
        <v>85</v>
      </c>
      <c r="B91" s="63" t="s">
        <v>115</v>
      </c>
      <c r="C91" s="55" t="s">
        <v>323</v>
      </c>
      <c r="D91" s="63" t="s">
        <v>114</v>
      </c>
      <c r="E91" s="63" t="s">
        <v>116</v>
      </c>
      <c r="F91" s="55" t="s">
        <v>304</v>
      </c>
      <c r="G91" s="92" t="s">
        <v>305</v>
      </c>
      <c r="H91" s="92" t="s">
        <v>305</v>
      </c>
      <c r="I91" s="54">
        <v>30975</v>
      </c>
      <c r="J91" s="54">
        <v>0</v>
      </c>
      <c r="K91" s="54">
        <v>25</v>
      </c>
      <c r="L91" s="54">
        <f t="shared" si="43"/>
        <v>888.98249999999996</v>
      </c>
      <c r="M91" s="54">
        <f t="shared" si="55"/>
        <v>2199.2249999999999</v>
      </c>
      <c r="N91" s="54">
        <f t="shared" si="56"/>
        <v>340.72500000000002</v>
      </c>
      <c r="O91" s="54">
        <f t="shared" si="57"/>
        <v>941.64</v>
      </c>
      <c r="P91" s="54">
        <f t="shared" si="58"/>
        <v>2196.1275000000001</v>
      </c>
      <c r="Q91" s="54">
        <f t="shared" si="59"/>
        <v>1830.6224999999999</v>
      </c>
      <c r="R91" s="54">
        <f t="shared" si="60"/>
        <v>1855.6224999999999</v>
      </c>
      <c r="S91" s="54">
        <f t="shared" si="61"/>
        <v>4736.0774999999994</v>
      </c>
      <c r="T91" s="54">
        <f t="shared" si="62"/>
        <v>29119.377499999999</v>
      </c>
      <c r="U91" s="57" t="s">
        <v>54</v>
      </c>
      <c r="V91" s="42"/>
    </row>
    <row r="92" spans="1:72" s="2" customFormat="1" ht="30" customHeight="1" x14ac:dyDescent="0.25">
      <c r="A92" s="55">
        <v>86</v>
      </c>
      <c r="B92" s="63" t="s">
        <v>240</v>
      </c>
      <c r="C92" s="55" t="s">
        <v>322</v>
      </c>
      <c r="D92" s="63" t="s">
        <v>241</v>
      </c>
      <c r="E92" s="63" t="s">
        <v>112</v>
      </c>
      <c r="F92" s="55" t="s">
        <v>304</v>
      </c>
      <c r="G92" s="92" t="s">
        <v>305</v>
      </c>
      <c r="H92" s="92" t="s">
        <v>305</v>
      </c>
      <c r="I92" s="54">
        <v>40000</v>
      </c>
      <c r="J92" s="54">
        <v>442.65</v>
      </c>
      <c r="K92" s="54">
        <v>25</v>
      </c>
      <c r="L92" s="54">
        <f t="shared" si="43"/>
        <v>1148</v>
      </c>
      <c r="M92" s="54">
        <f t="shared" si="55"/>
        <v>2839.9999999999995</v>
      </c>
      <c r="N92" s="54">
        <f t="shared" si="56"/>
        <v>440.00000000000006</v>
      </c>
      <c r="O92" s="54">
        <f t="shared" si="57"/>
        <v>1216</v>
      </c>
      <c r="P92" s="54">
        <f t="shared" si="58"/>
        <v>2836</v>
      </c>
      <c r="Q92" s="54">
        <f t="shared" si="59"/>
        <v>2364</v>
      </c>
      <c r="R92" s="54">
        <f t="shared" si="60"/>
        <v>2831.65</v>
      </c>
      <c r="S92" s="54">
        <f t="shared" si="61"/>
        <v>6116</v>
      </c>
      <c r="T92" s="54">
        <f t="shared" si="62"/>
        <v>37168.35</v>
      </c>
      <c r="U92" s="57" t="s">
        <v>54</v>
      </c>
      <c r="V92" s="42"/>
    </row>
    <row r="93" spans="1:72" s="2" customFormat="1" ht="30" customHeight="1" x14ac:dyDescent="0.25">
      <c r="A93" s="55">
        <v>87</v>
      </c>
      <c r="B93" s="63" t="s">
        <v>289</v>
      </c>
      <c r="C93" s="55" t="s">
        <v>322</v>
      </c>
      <c r="D93" s="63" t="s">
        <v>241</v>
      </c>
      <c r="E93" s="63" t="s">
        <v>112</v>
      </c>
      <c r="F93" s="55" t="s">
        <v>304</v>
      </c>
      <c r="G93" s="92" t="s">
        <v>305</v>
      </c>
      <c r="H93" s="92" t="s">
        <v>305</v>
      </c>
      <c r="I93" s="54">
        <v>27000</v>
      </c>
      <c r="J93" s="54">
        <v>0</v>
      </c>
      <c r="K93" s="54">
        <v>25</v>
      </c>
      <c r="L93" s="54">
        <f t="shared" si="43"/>
        <v>774.9</v>
      </c>
      <c r="M93" s="54">
        <f t="shared" si="55"/>
        <v>1916.9999999999998</v>
      </c>
      <c r="N93" s="54">
        <f t="shared" si="56"/>
        <v>297.00000000000006</v>
      </c>
      <c r="O93" s="54">
        <f t="shared" si="57"/>
        <v>820.8</v>
      </c>
      <c r="P93" s="54">
        <f t="shared" si="58"/>
        <v>1914.3000000000002</v>
      </c>
      <c r="Q93" s="54">
        <f t="shared" si="59"/>
        <v>1595.6999999999998</v>
      </c>
      <c r="R93" s="54">
        <f t="shared" si="60"/>
        <v>1620.6999999999998</v>
      </c>
      <c r="S93" s="54">
        <f t="shared" si="61"/>
        <v>4128.3</v>
      </c>
      <c r="T93" s="54">
        <f t="shared" si="62"/>
        <v>25379.3</v>
      </c>
      <c r="U93" s="57" t="s">
        <v>54</v>
      </c>
      <c r="V93" s="42"/>
    </row>
    <row r="94" spans="1:72" s="2" customFormat="1" ht="30" customHeight="1" x14ac:dyDescent="0.25">
      <c r="A94" s="55">
        <v>88</v>
      </c>
      <c r="B94" s="63" t="s">
        <v>290</v>
      </c>
      <c r="C94" s="55" t="s">
        <v>323</v>
      </c>
      <c r="D94" s="63" t="s">
        <v>241</v>
      </c>
      <c r="E94" s="63" t="s">
        <v>112</v>
      </c>
      <c r="F94" s="55" t="s">
        <v>304</v>
      </c>
      <c r="G94" s="92" t="s">
        <v>305</v>
      </c>
      <c r="H94" s="92" t="s">
        <v>305</v>
      </c>
      <c r="I94" s="54">
        <v>27000</v>
      </c>
      <c r="J94" s="54">
        <v>0</v>
      </c>
      <c r="K94" s="54">
        <v>25</v>
      </c>
      <c r="L94" s="54">
        <f t="shared" si="43"/>
        <v>774.9</v>
      </c>
      <c r="M94" s="54">
        <f t="shared" si="55"/>
        <v>1916.9999999999998</v>
      </c>
      <c r="N94" s="54">
        <f t="shared" si="56"/>
        <v>297.00000000000006</v>
      </c>
      <c r="O94" s="54">
        <f t="shared" si="57"/>
        <v>820.8</v>
      </c>
      <c r="P94" s="54">
        <f t="shared" si="58"/>
        <v>1914.3000000000002</v>
      </c>
      <c r="Q94" s="54">
        <f t="shared" si="59"/>
        <v>1595.6999999999998</v>
      </c>
      <c r="R94" s="54">
        <f t="shared" si="60"/>
        <v>1620.6999999999998</v>
      </c>
      <c r="S94" s="54">
        <f t="shared" si="61"/>
        <v>4128.3</v>
      </c>
      <c r="T94" s="54">
        <f t="shared" si="62"/>
        <v>25379.3</v>
      </c>
      <c r="U94" s="57" t="s">
        <v>54</v>
      </c>
      <c r="V94" s="42"/>
    </row>
    <row r="95" spans="1:72" s="50" customFormat="1" ht="30" customHeight="1" x14ac:dyDescent="0.25">
      <c r="A95" s="55">
        <v>89</v>
      </c>
      <c r="B95" s="63" t="s">
        <v>312</v>
      </c>
      <c r="C95" s="55" t="s">
        <v>322</v>
      </c>
      <c r="D95" s="63" t="s">
        <v>313</v>
      </c>
      <c r="E95" s="63" t="s">
        <v>243</v>
      </c>
      <c r="F95" s="55" t="s">
        <v>304</v>
      </c>
      <c r="G95" s="92" t="s">
        <v>305</v>
      </c>
      <c r="H95" s="92" t="s">
        <v>305</v>
      </c>
      <c r="I95" s="54">
        <v>45000</v>
      </c>
      <c r="J95" s="54">
        <v>1148.33</v>
      </c>
      <c r="K95" s="54">
        <v>25</v>
      </c>
      <c r="L95" s="54">
        <f t="shared" si="43"/>
        <v>1291.5</v>
      </c>
      <c r="M95" s="54">
        <f>I95*7.1%</f>
        <v>3194.9999999999995</v>
      </c>
      <c r="N95" s="54">
        <f>I95*1.1%</f>
        <v>495.00000000000006</v>
      </c>
      <c r="O95" s="54">
        <f>I95*3.04%</f>
        <v>1368</v>
      </c>
      <c r="P95" s="54">
        <f>I95*7.09%</f>
        <v>3190.5</v>
      </c>
      <c r="Q95" s="54">
        <f>+L95+O95</f>
        <v>2659.5</v>
      </c>
      <c r="R95" s="54">
        <f>SUM(J95+K95+L95+O95)</f>
        <v>3832.83</v>
      </c>
      <c r="S95" s="54">
        <f>SUM(M95+N95+P95)</f>
        <v>6880.5</v>
      </c>
      <c r="T95" s="54">
        <f>I95-R95</f>
        <v>41167.17</v>
      </c>
      <c r="U95" s="57" t="s">
        <v>54</v>
      </c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</row>
    <row r="96" spans="1:72" s="2" customFormat="1" ht="30" customHeight="1" x14ac:dyDescent="0.25">
      <c r="A96" s="55">
        <v>90</v>
      </c>
      <c r="B96" s="63" t="s">
        <v>185</v>
      </c>
      <c r="C96" s="55" t="s">
        <v>323</v>
      </c>
      <c r="D96" s="64" t="s">
        <v>186</v>
      </c>
      <c r="E96" s="63" t="s">
        <v>112</v>
      </c>
      <c r="F96" s="55" t="s">
        <v>304</v>
      </c>
      <c r="G96" s="92" t="s">
        <v>305</v>
      </c>
      <c r="H96" s="92" t="s">
        <v>305</v>
      </c>
      <c r="I96" s="54">
        <v>40000</v>
      </c>
      <c r="J96" s="54">
        <v>442.65</v>
      </c>
      <c r="K96" s="54">
        <v>25</v>
      </c>
      <c r="L96" s="54">
        <f t="shared" si="43"/>
        <v>1148</v>
      </c>
      <c r="M96" s="54">
        <f>I96*7.1%</f>
        <v>2839.9999999999995</v>
      </c>
      <c r="N96" s="54">
        <f>I96*1.1%</f>
        <v>440.00000000000006</v>
      </c>
      <c r="O96" s="54">
        <f>I96*3.04%</f>
        <v>1216</v>
      </c>
      <c r="P96" s="54">
        <f>I96*7.09%</f>
        <v>2836</v>
      </c>
      <c r="Q96" s="54">
        <f>+L96+O96</f>
        <v>2364</v>
      </c>
      <c r="R96" s="54">
        <f>SUM(J96+K96+L96+O96)</f>
        <v>2831.65</v>
      </c>
      <c r="S96" s="54">
        <f>SUM(M96+N96+P96)</f>
        <v>6116</v>
      </c>
      <c r="T96" s="54">
        <f>I96-R96</f>
        <v>37168.35</v>
      </c>
      <c r="U96" s="57" t="s">
        <v>54</v>
      </c>
      <c r="V96" s="42"/>
    </row>
    <row r="97" spans="1:72" s="2" customFormat="1" ht="30" customHeight="1" x14ac:dyDescent="0.25">
      <c r="A97" s="55">
        <v>91</v>
      </c>
      <c r="B97" s="63" t="s">
        <v>173</v>
      </c>
      <c r="C97" s="55" t="s">
        <v>322</v>
      </c>
      <c r="D97" s="63" t="s">
        <v>174</v>
      </c>
      <c r="E97" s="63" t="s">
        <v>112</v>
      </c>
      <c r="F97" s="55" t="s">
        <v>304</v>
      </c>
      <c r="G97" s="92" t="s">
        <v>305</v>
      </c>
      <c r="H97" s="92" t="s">
        <v>305</v>
      </c>
      <c r="I97" s="54">
        <v>27300</v>
      </c>
      <c r="J97" s="54">
        <v>0</v>
      </c>
      <c r="K97" s="54">
        <v>25</v>
      </c>
      <c r="L97" s="54">
        <f t="shared" si="43"/>
        <v>783.51</v>
      </c>
      <c r="M97" s="54">
        <f>I97*7.1%</f>
        <v>1938.2999999999997</v>
      </c>
      <c r="N97" s="54">
        <f>I97*1.1%</f>
        <v>300.3</v>
      </c>
      <c r="O97" s="54">
        <f>I97*3.04%</f>
        <v>829.92</v>
      </c>
      <c r="P97" s="54">
        <f>I97*7.09%</f>
        <v>1935.5700000000002</v>
      </c>
      <c r="Q97" s="54">
        <f>+L97+O97</f>
        <v>1613.4299999999998</v>
      </c>
      <c r="R97" s="54">
        <f>SUM(J97+K97+L97+O97)</f>
        <v>1638.4299999999998</v>
      </c>
      <c r="S97" s="54">
        <f>SUM(M97+N97+P97)</f>
        <v>4174.17</v>
      </c>
      <c r="T97" s="54">
        <f>I97-R97</f>
        <v>25661.57</v>
      </c>
      <c r="U97" s="57" t="s">
        <v>54</v>
      </c>
      <c r="V97" s="42"/>
    </row>
    <row r="98" spans="1:72" s="2" customFormat="1" ht="30" customHeight="1" x14ac:dyDescent="0.25">
      <c r="A98" s="55">
        <v>92</v>
      </c>
      <c r="B98" s="63" t="s">
        <v>291</v>
      </c>
      <c r="C98" s="55" t="s">
        <v>322</v>
      </c>
      <c r="D98" s="63" t="s">
        <v>292</v>
      </c>
      <c r="E98" s="63" t="s">
        <v>1</v>
      </c>
      <c r="F98" s="55" t="s">
        <v>304</v>
      </c>
      <c r="G98" s="92" t="s">
        <v>305</v>
      </c>
      <c r="H98" s="92" t="s">
        <v>305</v>
      </c>
      <c r="I98" s="54">
        <v>35000</v>
      </c>
      <c r="J98" s="54">
        <v>0</v>
      </c>
      <c r="K98" s="54">
        <v>25</v>
      </c>
      <c r="L98" s="54">
        <f t="shared" si="43"/>
        <v>1004.5</v>
      </c>
      <c r="M98" s="54">
        <f t="shared" ref="M98:M106" si="63">I98*7.1%</f>
        <v>2485</v>
      </c>
      <c r="N98" s="54">
        <f t="shared" ref="N98:N106" si="64">I98*1.1%</f>
        <v>385.00000000000006</v>
      </c>
      <c r="O98" s="54">
        <f t="shared" ref="O98:O106" si="65">I98*3.04%</f>
        <v>1064</v>
      </c>
      <c r="P98" s="54">
        <f t="shared" ref="P98:P106" si="66">I98*7.09%</f>
        <v>2481.5</v>
      </c>
      <c r="Q98" s="54">
        <f t="shared" ref="Q98:Q106" si="67">+L98+O98</f>
        <v>2068.5</v>
      </c>
      <c r="R98" s="54">
        <f t="shared" ref="R98:R106" si="68">SUM(J98+K98+L98+O98)</f>
        <v>2093.5</v>
      </c>
      <c r="S98" s="54">
        <f t="shared" ref="S98:S106" si="69">SUM(M98+N98+P98)</f>
        <v>5351.5</v>
      </c>
      <c r="T98" s="54">
        <f t="shared" ref="T98:T106" si="70">I98-R98</f>
        <v>32906.5</v>
      </c>
      <c r="U98" s="57" t="s">
        <v>54</v>
      </c>
      <c r="V98" s="42"/>
    </row>
    <row r="99" spans="1:72" s="2" customFormat="1" ht="30" customHeight="1" x14ac:dyDescent="0.25">
      <c r="A99" s="55">
        <v>93</v>
      </c>
      <c r="B99" s="63" t="s">
        <v>119</v>
      </c>
      <c r="C99" s="55" t="s">
        <v>322</v>
      </c>
      <c r="D99" s="63" t="s">
        <v>118</v>
      </c>
      <c r="E99" s="63" t="s">
        <v>1</v>
      </c>
      <c r="F99" s="55" t="s">
        <v>304</v>
      </c>
      <c r="G99" s="92" t="s">
        <v>305</v>
      </c>
      <c r="H99" s="92" t="s">
        <v>305</v>
      </c>
      <c r="I99" s="54">
        <v>35000</v>
      </c>
      <c r="J99" s="54">
        <v>0</v>
      </c>
      <c r="K99" s="54">
        <v>25</v>
      </c>
      <c r="L99" s="54">
        <f t="shared" si="43"/>
        <v>1004.5</v>
      </c>
      <c r="M99" s="54">
        <f t="shared" si="63"/>
        <v>2485</v>
      </c>
      <c r="N99" s="54">
        <f t="shared" si="64"/>
        <v>385.00000000000006</v>
      </c>
      <c r="O99" s="54">
        <f t="shared" si="65"/>
        <v>1064</v>
      </c>
      <c r="P99" s="54">
        <f t="shared" si="66"/>
        <v>2481.5</v>
      </c>
      <c r="Q99" s="54">
        <f t="shared" si="67"/>
        <v>2068.5</v>
      </c>
      <c r="R99" s="54">
        <f t="shared" si="68"/>
        <v>2093.5</v>
      </c>
      <c r="S99" s="54">
        <f t="shared" si="69"/>
        <v>5351.5</v>
      </c>
      <c r="T99" s="54">
        <f t="shared" si="70"/>
        <v>32906.5</v>
      </c>
      <c r="U99" s="57" t="s">
        <v>54</v>
      </c>
      <c r="V99" s="42"/>
    </row>
    <row r="100" spans="1:72" s="2" customFormat="1" ht="30" customHeight="1" x14ac:dyDescent="0.25">
      <c r="A100" s="55">
        <v>94</v>
      </c>
      <c r="B100" s="63" t="s">
        <v>244</v>
      </c>
      <c r="C100" s="55" t="s">
        <v>322</v>
      </c>
      <c r="D100" s="63" t="s">
        <v>118</v>
      </c>
      <c r="E100" s="63" t="s">
        <v>112</v>
      </c>
      <c r="F100" s="55" t="s">
        <v>304</v>
      </c>
      <c r="G100" s="92" t="s">
        <v>305</v>
      </c>
      <c r="H100" s="92" t="s">
        <v>305</v>
      </c>
      <c r="I100" s="54">
        <v>40000</v>
      </c>
      <c r="J100" s="54">
        <v>442.65</v>
      </c>
      <c r="K100" s="54">
        <v>25</v>
      </c>
      <c r="L100" s="54">
        <f t="shared" si="43"/>
        <v>1148</v>
      </c>
      <c r="M100" s="54">
        <f t="shared" si="63"/>
        <v>2839.9999999999995</v>
      </c>
      <c r="N100" s="54">
        <f t="shared" si="64"/>
        <v>440.00000000000006</v>
      </c>
      <c r="O100" s="54">
        <f t="shared" si="65"/>
        <v>1216</v>
      </c>
      <c r="P100" s="54">
        <f t="shared" si="66"/>
        <v>2836</v>
      </c>
      <c r="Q100" s="54">
        <f t="shared" si="67"/>
        <v>2364</v>
      </c>
      <c r="R100" s="54">
        <f t="shared" si="68"/>
        <v>2831.65</v>
      </c>
      <c r="S100" s="54">
        <f t="shared" si="69"/>
        <v>6116</v>
      </c>
      <c r="T100" s="54">
        <f t="shared" si="70"/>
        <v>37168.35</v>
      </c>
      <c r="U100" s="57" t="s">
        <v>54</v>
      </c>
      <c r="V100" s="42"/>
    </row>
    <row r="101" spans="1:72" s="2" customFormat="1" ht="30" customHeight="1" x14ac:dyDescent="0.25">
      <c r="A101" s="55">
        <v>95</v>
      </c>
      <c r="B101" s="63" t="s">
        <v>245</v>
      </c>
      <c r="C101" s="55" t="s">
        <v>322</v>
      </c>
      <c r="D101" s="63" t="s">
        <v>334</v>
      </c>
      <c r="E101" s="63" t="s">
        <v>112</v>
      </c>
      <c r="F101" s="55" t="s">
        <v>304</v>
      </c>
      <c r="G101" s="92" t="s">
        <v>305</v>
      </c>
      <c r="H101" s="92" t="s">
        <v>305</v>
      </c>
      <c r="I101" s="54">
        <v>27000</v>
      </c>
      <c r="J101" s="54">
        <v>0</v>
      </c>
      <c r="K101" s="54">
        <v>25</v>
      </c>
      <c r="L101" s="54">
        <f t="shared" si="43"/>
        <v>774.9</v>
      </c>
      <c r="M101" s="54">
        <f t="shared" si="63"/>
        <v>1916.9999999999998</v>
      </c>
      <c r="N101" s="54">
        <f t="shared" si="64"/>
        <v>297.00000000000006</v>
      </c>
      <c r="O101" s="54">
        <f t="shared" si="65"/>
        <v>820.8</v>
      </c>
      <c r="P101" s="54">
        <f t="shared" si="66"/>
        <v>1914.3000000000002</v>
      </c>
      <c r="Q101" s="54">
        <f t="shared" si="67"/>
        <v>1595.6999999999998</v>
      </c>
      <c r="R101" s="54">
        <f t="shared" si="68"/>
        <v>1620.6999999999998</v>
      </c>
      <c r="S101" s="54">
        <f t="shared" si="69"/>
        <v>4128.3</v>
      </c>
      <c r="T101" s="54">
        <f t="shared" si="70"/>
        <v>25379.3</v>
      </c>
      <c r="U101" s="57" t="s">
        <v>54</v>
      </c>
      <c r="V101" s="42"/>
    </row>
    <row r="102" spans="1:72" s="2" customFormat="1" ht="30" customHeight="1" x14ac:dyDescent="0.25">
      <c r="A102" s="55">
        <v>96</v>
      </c>
      <c r="B102" s="63" t="s">
        <v>121</v>
      </c>
      <c r="C102" s="55" t="s">
        <v>322</v>
      </c>
      <c r="D102" s="63" t="s">
        <v>120</v>
      </c>
      <c r="E102" s="63" t="s">
        <v>116</v>
      </c>
      <c r="F102" s="55" t="s">
        <v>304</v>
      </c>
      <c r="G102" s="92" t="s">
        <v>305</v>
      </c>
      <c r="H102" s="92" t="s">
        <v>305</v>
      </c>
      <c r="I102" s="54">
        <v>30975</v>
      </c>
      <c r="J102" s="54">
        <v>0</v>
      </c>
      <c r="K102" s="54">
        <v>25</v>
      </c>
      <c r="L102" s="54">
        <f t="shared" si="43"/>
        <v>888.98249999999996</v>
      </c>
      <c r="M102" s="54">
        <f t="shared" si="63"/>
        <v>2199.2249999999999</v>
      </c>
      <c r="N102" s="54">
        <f t="shared" si="64"/>
        <v>340.72500000000002</v>
      </c>
      <c r="O102" s="54">
        <f t="shared" si="65"/>
        <v>941.64</v>
      </c>
      <c r="P102" s="54">
        <f t="shared" si="66"/>
        <v>2196.1275000000001</v>
      </c>
      <c r="Q102" s="54">
        <f t="shared" si="67"/>
        <v>1830.6224999999999</v>
      </c>
      <c r="R102" s="54">
        <f t="shared" si="68"/>
        <v>1855.6224999999999</v>
      </c>
      <c r="S102" s="54">
        <f t="shared" si="69"/>
        <v>4736.0774999999994</v>
      </c>
      <c r="T102" s="54">
        <f t="shared" si="70"/>
        <v>29119.377499999999</v>
      </c>
      <c r="U102" s="57" t="s">
        <v>54</v>
      </c>
      <c r="V102" s="42"/>
    </row>
    <row r="103" spans="1:72" s="2" customFormat="1" ht="30" customHeight="1" x14ac:dyDescent="0.25">
      <c r="A103" s="55">
        <v>97</v>
      </c>
      <c r="B103" s="63" t="s">
        <v>293</v>
      </c>
      <c r="C103" s="55" t="s">
        <v>323</v>
      </c>
      <c r="D103" s="63" t="s">
        <v>120</v>
      </c>
      <c r="E103" s="63" t="s">
        <v>112</v>
      </c>
      <c r="F103" s="55" t="s">
        <v>304</v>
      </c>
      <c r="G103" s="92" t="s">
        <v>305</v>
      </c>
      <c r="H103" s="92" t="s">
        <v>305</v>
      </c>
      <c r="I103" s="54">
        <v>40000</v>
      </c>
      <c r="J103" s="54">
        <v>442.65</v>
      </c>
      <c r="K103" s="54">
        <v>25</v>
      </c>
      <c r="L103" s="54">
        <f t="shared" si="43"/>
        <v>1148</v>
      </c>
      <c r="M103" s="54">
        <f t="shared" si="63"/>
        <v>2839.9999999999995</v>
      </c>
      <c r="N103" s="54">
        <f t="shared" si="64"/>
        <v>440.00000000000006</v>
      </c>
      <c r="O103" s="54">
        <f t="shared" si="65"/>
        <v>1216</v>
      </c>
      <c r="P103" s="54">
        <f t="shared" si="66"/>
        <v>2836</v>
      </c>
      <c r="Q103" s="54">
        <f t="shared" si="67"/>
        <v>2364</v>
      </c>
      <c r="R103" s="54">
        <f t="shared" si="68"/>
        <v>2831.65</v>
      </c>
      <c r="S103" s="54">
        <f t="shared" si="69"/>
        <v>6116</v>
      </c>
      <c r="T103" s="54">
        <f t="shared" si="70"/>
        <v>37168.35</v>
      </c>
      <c r="U103" s="57" t="s">
        <v>54</v>
      </c>
      <c r="V103" s="42"/>
    </row>
    <row r="104" spans="1:72" s="2" customFormat="1" ht="30" customHeight="1" x14ac:dyDescent="0.25">
      <c r="A104" s="55">
        <v>98</v>
      </c>
      <c r="B104" s="63" t="s">
        <v>123</v>
      </c>
      <c r="C104" s="55" t="s">
        <v>323</v>
      </c>
      <c r="D104" s="63" t="s">
        <v>122</v>
      </c>
      <c r="E104" s="63" t="s">
        <v>116</v>
      </c>
      <c r="F104" s="55" t="s">
        <v>304</v>
      </c>
      <c r="G104" s="92" t="s">
        <v>305</v>
      </c>
      <c r="H104" s="92" t="s">
        <v>305</v>
      </c>
      <c r="I104" s="54">
        <v>30975</v>
      </c>
      <c r="J104" s="54">
        <v>0</v>
      </c>
      <c r="K104" s="54">
        <v>25</v>
      </c>
      <c r="L104" s="54">
        <f t="shared" si="43"/>
        <v>888.98249999999996</v>
      </c>
      <c r="M104" s="54">
        <f t="shared" si="63"/>
        <v>2199.2249999999999</v>
      </c>
      <c r="N104" s="54">
        <f t="shared" si="64"/>
        <v>340.72500000000002</v>
      </c>
      <c r="O104" s="54">
        <f t="shared" si="65"/>
        <v>941.64</v>
      </c>
      <c r="P104" s="54">
        <f t="shared" si="66"/>
        <v>2196.1275000000001</v>
      </c>
      <c r="Q104" s="54">
        <f t="shared" si="67"/>
        <v>1830.6224999999999</v>
      </c>
      <c r="R104" s="54">
        <f t="shared" si="68"/>
        <v>1855.6224999999999</v>
      </c>
      <c r="S104" s="54">
        <f t="shared" si="69"/>
        <v>4736.0774999999994</v>
      </c>
      <c r="T104" s="54">
        <f t="shared" si="70"/>
        <v>29119.377499999999</v>
      </c>
      <c r="U104" s="57" t="s">
        <v>54</v>
      </c>
      <c r="V104" s="42"/>
    </row>
    <row r="105" spans="1:72" s="50" customFormat="1" ht="30" customHeight="1" x14ac:dyDescent="0.25">
      <c r="A105" s="55">
        <v>99</v>
      </c>
      <c r="B105" s="63" t="s">
        <v>318</v>
      </c>
      <c r="C105" s="55" t="s">
        <v>323</v>
      </c>
      <c r="D105" s="63" t="s">
        <v>122</v>
      </c>
      <c r="E105" s="63" t="s">
        <v>319</v>
      </c>
      <c r="F105" s="55" t="s">
        <v>304</v>
      </c>
      <c r="G105" s="92" t="s">
        <v>305</v>
      </c>
      <c r="H105" s="92" t="s">
        <v>305</v>
      </c>
      <c r="I105" s="54">
        <v>61000</v>
      </c>
      <c r="J105" s="54">
        <v>3674.86</v>
      </c>
      <c r="K105" s="54">
        <v>25</v>
      </c>
      <c r="L105" s="54">
        <f t="shared" si="43"/>
        <v>1750.7</v>
      </c>
      <c r="M105" s="54">
        <f>I105*7.1%</f>
        <v>4331</v>
      </c>
      <c r="N105" s="54">
        <f>I105*1.1%</f>
        <v>671.00000000000011</v>
      </c>
      <c r="O105" s="54">
        <f>I105*3.04%</f>
        <v>1854.4</v>
      </c>
      <c r="P105" s="54">
        <f>I105*7.09%</f>
        <v>4324.9000000000005</v>
      </c>
      <c r="Q105" s="54">
        <f>+L105+O105</f>
        <v>3605.1000000000004</v>
      </c>
      <c r="R105" s="54">
        <f>SUM(J105+K105+L105+O105)</f>
        <v>7304.9600000000009</v>
      </c>
      <c r="S105" s="54">
        <f>SUM(M105+N105+P105)</f>
        <v>9326.9000000000015</v>
      </c>
      <c r="T105" s="54">
        <f>I105-R105</f>
        <v>53695.040000000001</v>
      </c>
      <c r="U105" s="57" t="s">
        <v>54</v>
      </c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</row>
    <row r="106" spans="1:72" s="2" customFormat="1" ht="30" customHeight="1" x14ac:dyDescent="0.25">
      <c r="A106" s="55">
        <v>100</v>
      </c>
      <c r="B106" s="63" t="s">
        <v>294</v>
      </c>
      <c r="C106" s="55" t="s">
        <v>322</v>
      </c>
      <c r="D106" s="63" t="s">
        <v>122</v>
      </c>
      <c r="E106" s="63" t="s">
        <v>112</v>
      </c>
      <c r="F106" s="55" t="s">
        <v>304</v>
      </c>
      <c r="G106" s="92" t="s">
        <v>305</v>
      </c>
      <c r="H106" s="92" t="s">
        <v>305</v>
      </c>
      <c r="I106" s="54">
        <v>27000</v>
      </c>
      <c r="J106" s="54">
        <v>0</v>
      </c>
      <c r="K106" s="54">
        <v>25</v>
      </c>
      <c r="L106" s="54">
        <f t="shared" si="43"/>
        <v>774.9</v>
      </c>
      <c r="M106" s="54">
        <f t="shared" si="63"/>
        <v>1916.9999999999998</v>
      </c>
      <c r="N106" s="54">
        <f t="shared" si="64"/>
        <v>297.00000000000006</v>
      </c>
      <c r="O106" s="54">
        <f t="shared" si="65"/>
        <v>820.8</v>
      </c>
      <c r="P106" s="54">
        <f t="shared" si="66"/>
        <v>1914.3000000000002</v>
      </c>
      <c r="Q106" s="54">
        <f t="shared" si="67"/>
        <v>1595.6999999999998</v>
      </c>
      <c r="R106" s="54">
        <f t="shared" si="68"/>
        <v>1620.6999999999998</v>
      </c>
      <c r="S106" s="54">
        <f t="shared" si="69"/>
        <v>4128.3</v>
      </c>
      <c r="T106" s="54">
        <f t="shared" si="70"/>
        <v>25379.3</v>
      </c>
      <c r="U106" s="57" t="s">
        <v>54</v>
      </c>
      <c r="V106" s="42"/>
    </row>
    <row r="107" spans="1:72" s="2" customFormat="1" ht="30" customHeight="1" x14ac:dyDescent="0.25">
      <c r="A107" s="55">
        <v>101</v>
      </c>
      <c r="B107" s="63" t="s">
        <v>246</v>
      </c>
      <c r="C107" s="55" t="s">
        <v>322</v>
      </c>
      <c r="D107" s="63" t="s">
        <v>247</v>
      </c>
      <c r="E107" s="63" t="s">
        <v>248</v>
      </c>
      <c r="F107" s="55" t="s">
        <v>304</v>
      </c>
      <c r="G107" s="92" t="s">
        <v>305</v>
      </c>
      <c r="H107" s="92" t="s">
        <v>305</v>
      </c>
      <c r="I107" s="54">
        <v>45000</v>
      </c>
      <c r="J107" s="54">
        <v>1148.33</v>
      </c>
      <c r="K107" s="54">
        <v>25</v>
      </c>
      <c r="L107" s="54">
        <f t="shared" si="43"/>
        <v>1291.5</v>
      </c>
      <c r="M107" s="54">
        <f t="shared" ref="M107:M112" si="71">I107*7.1%</f>
        <v>3194.9999999999995</v>
      </c>
      <c r="N107" s="54">
        <f t="shared" ref="N107:N112" si="72">I107*1.1%</f>
        <v>495.00000000000006</v>
      </c>
      <c r="O107" s="54">
        <f t="shared" ref="O107:O112" si="73">I107*3.04%</f>
        <v>1368</v>
      </c>
      <c r="P107" s="54">
        <f t="shared" ref="P107:P112" si="74">I107*7.09%</f>
        <v>3190.5</v>
      </c>
      <c r="Q107" s="54">
        <f t="shared" ref="Q107:Q112" si="75">+L107+O107</f>
        <v>2659.5</v>
      </c>
      <c r="R107" s="54">
        <f t="shared" ref="R107:R112" si="76">SUM(J107+K107+L107+O107)</f>
        <v>3832.83</v>
      </c>
      <c r="S107" s="54">
        <f t="shared" ref="S107:S112" si="77">SUM(M107+N107+P107)</f>
        <v>6880.5</v>
      </c>
      <c r="T107" s="54">
        <f t="shared" ref="T107:T112" si="78">I107-R107</f>
        <v>41167.17</v>
      </c>
      <c r="U107" s="57" t="s">
        <v>54</v>
      </c>
      <c r="V107" s="42"/>
    </row>
    <row r="108" spans="1:72" s="2" customFormat="1" ht="30" customHeight="1" x14ac:dyDescent="0.25">
      <c r="A108" s="55">
        <v>102</v>
      </c>
      <c r="B108" s="63" t="s">
        <v>295</v>
      </c>
      <c r="C108" s="55" t="s">
        <v>323</v>
      </c>
      <c r="D108" s="63" t="s">
        <v>296</v>
      </c>
      <c r="E108" s="63" t="s">
        <v>112</v>
      </c>
      <c r="F108" s="55" t="s">
        <v>304</v>
      </c>
      <c r="G108" s="92" t="s">
        <v>305</v>
      </c>
      <c r="H108" s="92" t="s">
        <v>305</v>
      </c>
      <c r="I108" s="54">
        <v>40000</v>
      </c>
      <c r="J108" s="54">
        <v>442.65</v>
      </c>
      <c r="K108" s="54">
        <v>25</v>
      </c>
      <c r="L108" s="54">
        <f t="shared" si="43"/>
        <v>1148</v>
      </c>
      <c r="M108" s="54">
        <f t="shared" si="71"/>
        <v>2839.9999999999995</v>
      </c>
      <c r="N108" s="54">
        <f t="shared" si="72"/>
        <v>440.00000000000006</v>
      </c>
      <c r="O108" s="54">
        <f t="shared" si="73"/>
        <v>1216</v>
      </c>
      <c r="P108" s="54">
        <f t="shared" si="74"/>
        <v>2836</v>
      </c>
      <c r="Q108" s="54">
        <f t="shared" si="75"/>
        <v>2364</v>
      </c>
      <c r="R108" s="54">
        <f t="shared" si="76"/>
        <v>2831.65</v>
      </c>
      <c r="S108" s="54">
        <f t="shared" si="77"/>
        <v>6116</v>
      </c>
      <c r="T108" s="54">
        <f t="shared" si="78"/>
        <v>37168.35</v>
      </c>
      <c r="U108" s="57" t="s">
        <v>54</v>
      </c>
      <c r="V108" s="42"/>
    </row>
    <row r="109" spans="1:72" s="2" customFormat="1" ht="30" customHeight="1" x14ac:dyDescent="0.25">
      <c r="A109" s="55">
        <v>103</v>
      </c>
      <c r="B109" s="63" t="s">
        <v>329</v>
      </c>
      <c r="C109" s="55" t="s">
        <v>323</v>
      </c>
      <c r="D109" s="63" t="s">
        <v>124</v>
      </c>
      <c r="E109" s="63" t="s">
        <v>1</v>
      </c>
      <c r="F109" s="55" t="s">
        <v>304</v>
      </c>
      <c r="G109" s="92" t="s">
        <v>305</v>
      </c>
      <c r="H109" s="92" t="s">
        <v>305</v>
      </c>
      <c r="I109" s="54">
        <v>35000</v>
      </c>
      <c r="J109" s="54">
        <v>0</v>
      </c>
      <c r="K109" s="54">
        <v>25</v>
      </c>
      <c r="L109" s="54">
        <f t="shared" si="43"/>
        <v>1004.5</v>
      </c>
      <c r="M109" s="54">
        <f>I109*7.1%</f>
        <v>2485</v>
      </c>
      <c r="N109" s="54">
        <f>I109*1.1%</f>
        <v>385.00000000000006</v>
      </c>
      <c r="O109" s="54">
        <f>I109*3.04%</f>
        <v>1064</v>
      </c>
      <c r="P109" s="54">
        <f>I109*7.09%</f>
        <v>2481.5</v>
      </c>
      <c r="Q109" s="54">
        <f>+L109+O109</f>
        <v>2068.5</v>
      </c>
      <c r="R109" s="54">
        <f>SUM(J109+K109+L109+O109)</f>
        <v>2093.5</v>
      </c>
      <c r="S109" s="54">
        <f>SUM(M109+N109+P109)</f>
        <v>5351.5</v>
      </c>
      <c r="T109" s="54">
        <f>I109-R109</f>
        <v>32906.5</v>
      </c>
      <c r="U109" s="57" t="s">
        <v>54</v>
      </c>
      <c r="V109" s="42"/>
    </row>
    <row r="110" spans="1:72" s="2" customFormat="1" ht="30" customHeight="1" x14ac:dyDescent="0.25">
      <c r="A110" s="55">
        <v>104</v>
      </c>
      <c r="B110" s="63" t="s">
        <v>125</v>
      </c>
      <c r="C110" s="55" t="s">
        <v>322</v>
      </c>
      <c r="D110" s="63" t="s">
        <v>124</v>
      </c>
      <c r="E110" s="63" t="s">
        <v>116</v>
      </c>
      <c r="F110" s="55" t="s">
        <v>304</v>
      </c>
      <c r="G110" s="92" t="s">
        <v>305</v>
      </c>
      <c r="H110" s="92" t="s">
        <v>305</v>
      </c>
      <c r="I110" s="54">
        <v>30975</v>
      </c>
      <c r="J110" s="54">
        <v>0</v>
      </c>
      <c r="K110" s="54">
        <v>25</v>
      </c>
      <c r="L110" s="54">
        <f t="shared" si="43"/>
        <v>888.98249999999996</v>
      </c>
      <c r="M110" s="54">
        <f t="shared" si="71"/>
        <v>2199.2249999999999</v>
      </c>
      <c r="N110" s="54">
        <f t="shared" si="72"/>
        <v>340.72500000000002</v>
      </c>
      <c r="O110" s="54">
        <f t="shared" si="73"/>
        <v>941.64</v>
      </c>
      <c r="P110" s="54">
        <f t="shared" si="74"/>
        <v>2196.1275000000001</v>
      </c>
      <c r="Q110" s="54">
        <f t="shared" si="75"/>
        <v>1830.6224999999999</v>
      </c>
      <c r="R110" s="54">
        <f t="shared" si="76"/>
        <v>1855.6224999999999</v>
      </c>
      <c r="S110" s="54">
        <f t="shared" si="77"/>
        <v>4736.0774999999994</v>
      </c>
      <c r="T110" s="54">
        <f t="shared" si="78"/>
        <v>29119.377499999999</v>
      </c>
      <c r="U110" s="57" t="s">
        <v>54</v>
      </c>
      <c r="V110" s="42"/>
    </row>
    <row r="111" spans="1:72" s="2" customFormat="1" ht="30" customHeight="1" x14ac:dyDescent="0.25">
      <c r="A111" s="55">
        <v>105</v>
      </c>
      <c r="B111" s="63" t="s">
        <v>297</v>
      </c>
      <c r="C111" s="55" t="s">
        <v>323</v>
      </c>
      <c r="D111" s="63" t="s">
        <v>124</v>
      </c>
      <c r="E111" s="63" t="s">
        <v>112</v>
      </c>
      <c r="F111" s="55" t="s">
        <v>304</v>
      </c>
      <c r="G111" s="92" t="s">
        <v>305</v>
      </c>
      <c r="H111" s="92" t="s">
        <v>305</v>
      </c>
      <c r="I111" s="54">
        <v>40000</v>
      </c>
      <c r="J111" s="54">
        <v>442.65</v>
      </c>
      <c r="K111" s="54">
        <v>25</v>
      </c>
      <c r="L111" s="54">
        <f t="shared" si="43"/>
        <v>1148</v>
      </c>
      <c r="M111" s="54">
        <f t="shared" si="71"/>
        <v>2839.9999999999995</v>
      </c>
      <c r="N111" s="54">
        <f t="shared" si="72"/>
        <v>440.00000000000006</v>
      </c>
      <c r="O111" s="54">
        <f t="shared" si="73"/>
        <v>1216</v>
      </c>
      <c r="P111" s="54">
        <f t="shared" si="74"/>
        <v>2836</v>
      </c>
      <c r="Q111" s="54">
        <f t="shared" si="75"/>
        <v>2364</v>
      </c>
      <c r="R111" s="54">
        <f t="shared" si="76"/>
        <v>2831.65</v>
      </c>
      <c r="S111" s="54">
        <f t="shared" si="77"/>
        <v>6116</v>
      </c>
      <c r="T111" s="54">
        <f t="shared" si="78"/>
        <v>37168.35</v>
      </c>
      <c r="U111" s="57" t="s">
        <v>54</v>
      </c>
      <c r="V111" s="42"/>
    </row>
    <row r="112" spans="1:72" s="2" customFormat="1" ht="30" customHeight="1" x14ac:dyDescent="0.25">
      <c r="A112" s="55">
        <v>106</v>
      </c>
      <c r="B112" s="63" t="s">
        <v>187</v>
      </c>
      <c r="C112" s="55" t="s">
        <v>323</v>
      </c>
      <c r="D112" s="63" t="s">
        <v>188</v>
      </c>
      <c r="E112" s="63" t="s">
        <v>1</v>
      </c>
      <c r="F112" s="55" t="s">
        <v>304</v>
      </c>
      <c r="G112" s="92" t="s">
        <v>305</v>
      </c>
      <c r="H112" s="92" t="s">
        <v>305</v>
      </c>
      <c r="I112" s="54">
        <v>35000</v>
      </c>
      <c r="J112" s="54">
        <v>0</v>
      </c>
      <c r="K112" s="54">
        <v>25</v>
      </c>
      <c r="L112" s="54">
        <f t="shared" si="43"/>
        <v>1004.5</v>
      </c>
      <c r="M112" s="54">
        <f t="shared" si="71"/>
        <v>2485</v>
      </c>
      <c r="N112" s="54">
        <f t="shared" si="72"/>
        <v>385.00000000000006</v>
      </c>
      <c r="O112" s="54">
        <f t="shared" si="73"/>
        <v>1064</v>
      </c>
      <c r="P112" s="54">
        <f t="shared" si="74"/>
        <v>2481.5</v>
      </c>
      <c r="Q112" s="54">
        <f t="shared" si="75"/>
        <v>2068.5</v>
      </c>
      <c r="R112" s="54">
        <f t="shared" si="76"/>
        <v>2093.5</v>
      </c>
      <c r="S112" s="54">
        <f t="shared" si="77"/>
        <v>5351.5</v>
      </c>
      <c r="T112" s="54">
        <f t="shared" si="78"/>
        <v>32906.5</v>
      </c>
      <c r="U112" s="57" t="s">
        <v>54</v>
      </c>
      <c r="V112" s="42"/>
    </row>
    <row r="113" spans="1:72" s="2" customFormat="1" ht="30" customHeight="1" x14ac:dyDescent="0.25">
      <c r="A113" s="55">
        <v>107</v>
      </c>
      <c r="B113" s="63" t="s">
        <v>249</v>
      </c>
      <c r="C113" s="55" t="s">
        <v>323</v>
      </c>
      <c r="D113" s="63" t="s">
        <v>188</v>
      </c>
      <c r="E113" s="63" t="s">
        <v>112</v>
      </c>
      <c r="F113" s="55" t="s">
        <v>304</v>
      </c>
      <c r="G113" s="92" t="s">
        <v>305</v>
      </c>
      <c r="H113" s="92" t="s">
        <v>305</v>
      </c>
      <c r="I113" s="54">
        <v>40000</v>
      </c>
      <c r="J113" s="54">
        <v>442.65</v>
      </c>
      <c r="K113" s="54">
        <v>25</v>
      </c>
      <c r="L113" s="54">
        <f t="shared" si="43"/>
        <v>1148</v>
      </c>
      <c r="M113" s="54">
        <f t="shared" ref="M113" si="79">I113*7.1%</f>
        <v>2839.9999999999995</v>
      </c>
      <c r="N113" s="54">
        <f t="shared" ref="N113" si="80">I113*1.1%</f>
        <v>440.00000000000006</v>
      </c>
      <c r="O113" s="54">
        <f t="shared" ref="O113" si="81">I113*3.04%</f>
        <v>1216</v>
      </c>
      <c r="P113" s="54">
        <f t="shared" ref="P113" si="82">I113*7.09%</f>
        <v>2836</v>
      </c>
      <c r="Q113" s="54">
        <f t="shared" ref="Q113" si="83">+L113+O113</f>
        <v>2364</v>
      </c>
      <c r="R113" s="54">
        <f t="shared" ref="R113" si="84">SUM(J113+K113+L113+O113)</f>
        <v>2831.65</v>
      </c>
      <c r="S113" s="54">
        <f t="shared" ref="S113" si="85">SUM(M113+N113+P113)</f>
        <v>6116</v>
      </c>
      <c r="T113" s="54">
        <f t="shared" ref="T113" si="86">I113-R113</f>
        <v>37168.35</v>
      </c>
      <c r="U113" s="57" t="s">
        <v>54</v>
      </c>
      <c r="V113" s="42"/>
    </row>
    <row r="114" spans="1:72" s="2" customFormat="1" ht="30" customHeight="1" x14ac:dyDescent="0.25">
      <c r="A114" s="55">
        <v>108</v>
      </c>
      <c r="B114" s="63" t="s">
        <v>250</v>
      </c>
      <c r="C114" s="55" t="s">
        <v>322</v>
      </c>
      <c r="D114" s="63" t="s">
        <v>251</v>
      </c>
      <c r="E114" s="63" t="s">
        <v>112</v>
      </c>
      <c r="F114" s="55" t="s">
        <v>304</v>
      </c>
      <c r="G114" s="92" t="s">
        <v>305</v>
      </c>
      <c r="H114" s="92" t="s">
        <v>305</v>
      </c>
      <c r="I114" s="54">
        <v>40000</v>
      </c>
      <c r="J114" s="54">
        <v>442.65</v>
      </c>
      <c r="K114" s="54">
        <v>25</v>
      </c>
      <c r="L114" s="54">
        <f t="shared" si="43"/>
        <v>1148</v>
      </c>
      <c r="M114" s="54">
        <f t="shared" ref="M114:M122" si="87">I114*7.1%</f>
        <v>2839.9999999999995</v>
      </c>
      <c r="N114" s="54">
        <f t="shared" ref="N114:N122" si="88">I114*1.1%</f>
        <v>440.00000000000006</v>
      </c>
      <c r="O114" s="54">
        <f t="shared" ref="O114:O122" si="89">I114*3.04%</f>
        <v>1216</v>
      </c>
      <c r="P114" s="54">
        <f t="shared" ref="P114:P122" si="90">I114*7.09%</f>
        <v>2836</v>
      </c>
      <c r="Q114" s="54">
        <f t="shared" ref="Q114:Q122" si="91">+L114+O114</f>
        <v>2364</v>
      </c>
      <c r="R114" s="54">
        <f t="shared" ref="R114:R122" si="92">SUM(J114+K114+L114+O114)</f>
        <v>2831.65</v>
      </c>
      <c r="S114" s="54">
        <f t="shared" ref="S114:S122" si="93">SUM(M114+N114+P114)</f>
        <v>6116</v>
      </c>
      <c r="T114" s="54">
        <f t="shared" ref="T114:T122" si="94">I114-R114</f>
        <v>37168.35</v>
      </c>
      <c r="U114" s="57" t="s">
        <v>54</v>
      </c>
      <c r="V114" s="42"/>
    </row>
    <row r="115" spans="1:72" s="2" customFormat="1" ht="30" customHeight="1" x14ac:dyDescent="0.25">
      <c r="A115" s="55">
        <v>109</v>
      </c>
      <c r="B115" s="63" t="s">
        <v>127</v>
      </c>
      <c r="C115" s="55" t="s">
        <v>322</v>
      </c>
      <c r="D115" s="63" t="s">
        <v>126</v>
      </c>
      <c r="E115" s="63" t="s">
        <v>116</v>
      </c>
      <c r="F115" s="55" t="s">
        <v>304</v>
      </c>
      <c r="G115" s="92" t="s">
        <v>305</v>
      </c>
      <c r="H115" s="92" t="s">
        <v>305</v>
      </c>
      <c r="I115" s="54">
        <v>30975</v>
      </c>
      <c r="J115" s="54">
        <v>0</v>
      </c>
      <c r="K115" s="54">
        <v>25</v>
      </c>
      <c r="L115" s="54">
        <f t="shared" si="43"/>
        <v>888.98249999999996</v>
      </c>
      <c r="M115" s="54">
        <f t="shared" si="87"/>
        <v>2199.2249999999999</v>
      </c>
      <c r="N115" s="54">
        <f t="shared" si="88"/>
        <v>340.72500000000002</v>
      </c>
      <c r="O115" s="54">
        <f t="shared" si="89"/>
        <v>941.64</v>
      </c>
      <c r="P115" s="54">
        <f t="shared" si="90"/>
        <v>2196.1275000000001</v>
      </c>
      <c r="Q115" s="54">
        <f t="shared" si="91"/>
        <v>1830.6224999999999</v>
      </c>
      <c r="R115" s="54">
        <f t="shared" si="92"/>
        <v>1855.6224999999999</v>
      </c>
      <c r="S115" s="54">
        <f t="shared" si="93"/>
        <v>4736.0774999999994</v>
      </c>
      <c r="T115" s="54">
        <f t="shared" si="94"/>
        <v>29119.377499999999</v>
      </c>
      <c r="U115" s="57" t="s">
        <v>54</v>
      </c>
      <c r="V115" s="42"/>
    </row>
    <row r="116" spans="1:72" s="2" customFormat="1" ht="30" customHeight="1" x14ac:dyDescent="0.25">
      <c r="A116" s="55">
        <v>110</v>
      </c>
      <c r="B116" s="63" t="s">
        <v>129</v>
      </c>
      <c r="C116" s="55" t="s">
        <v>322</v>
      </c>
      <c r="D116" s="63" t="s">
        <v>128</v>
      </c>
      <c r="E116" s="63" t="s">
        <v>1</v>
      </c>
      <c r="F116" s="55" t="s">
        <v>304</v>
      </c>
      <c r="G116" s="92" t="s">
        <v>305</v>
      </c>
      <c r="H116" s="92" t="s">
        <v>305</v>
      </c>
      <c r="I116" s="54">
        <v>35000</v>
      </c>
      <c r="J116" s="54">
        <v>0</v>
      </c>
      <c r="K116" s="54">
        <v>25</v>
      </c>
      <c r="L116" s="54">
        <f t="shared" si="43"/>
        <v>1004.5</v>
      </c>
      <c r="M116" s="54">
        <f t="shared" si="87"/>
        <v>2485</v>
      </c>
      <c r="N116" s="54">
        <f t="shared" si="88"/>
        <v>385.00000000000006</v>
      </c>
      <c r="O116" s="54">
        <f t="shared" si="89"/>
        <v>1064</v>
      </c>
      <c r="P116" s="54">
        <f t="shared" si="90"/>
        <v>2481.5</v>
      </c>
      <c r="Q116" s="54">
        <f t="shared" si="91"/>
        <v>2068.5</v>
      </c>
      <c r="R116" s="54">
        <f t="shared" si="92"/>
        <v>2093.5</v>
      </c>
      <c r="S116" s="54">
        <f t="shared" si="93"/>
        <v>5351.5</v>
      </c>
      <c r="T116" s="54">
        <f t="shared" si="94"/>
        <v>32906.5</v>
      </c>
      <c r="U116" s="57" t="s">
        <v>54</v>
      </c>
      <c r="V116" s="42"/>
    </row>
    <row r="117" spans="1:72" s="2" customFormat="1" ht="30" customHeight="1" x14ac:dyDescent="0.25">
      <c r="A117" s="55">
        <v>111</v>
      </c>
      <c r="B117" s="63" t="s">
        <v>131</v>
      </c>
      <c r="C117" s="55" t="s">
        <v>323</v>
      </c>
      <c r="D117" s="63" t="s">
        <v>128</v>
      </c>
      <c r="E117" s="63" t="s">
        <v>1</v>
      </c>
      <c r="F117" s="55" t="s">
        <v>304</v>
      </c>
      <c r="G117" s="92" t="s">
        <v>305</v>
      </c>
      <c r="H117" s="92" t="s">
        <v>305</v>
      </c>
      <c r="I117" s="54">
        <v>35000</v>
      </c>
      <c r="J117" s="54">
        <v>0</v>
      </c>
      <c r="K117" s="54">
        <v>25</v>
      </c>
      <c r="L117" s="54">
        <f t="shared" si="43"/>
        <v>1004.5</v>
      </c>
      <c r="M117" s="54">
        <f>I117*7.1%</f>
        <v>2485</v>
      </c>
      <c r="N117" s="54">
        <f>I117*1.1%</f>
        <v>385.00000000000006</v>
      </c>
      <c r="O117" s="54">
        <f>I117*3.04%</f>
        <v>1064</v>
      </c>
      <c r="P117" s="54">
        <f>I117*7.09%</f>
        <v>2481.5</v>
      </c>
      <c r="Q117" s="54">
        <f>+L117+O117</f>
        <v>2068.5</v>
      </c>
      <c r="R117" s="54">
        <f>SUM(J117+K117+L117+O117)</f>
        <v>2093.5</v>
      </c>
      <c r="S117" s="54">
        <f>SUM(M117+N117+P117)</f>
        <v>5351.5</v>
      </c>
      <c r="T117" s="54">
        <f>I117-R117</f>
        <v>32906.5</v>
      </c>
      <c r="U117" s="57" t="s">
        <v>54</v>
      </c>
      <c r="V117" s="42"/>
    </row>
    <row r="118" spans="1:72" s="2" customFormat="1" ht="30" customHeight="1" x14ac:dyDescent="0.25">
      <c r="A118" s="55">
        <v>112</v>
      </c>
      <c r="B118" s="63" t="s">
        <v>130</v>
      </c>
      <c r="C118" s="55" t="s">
        <v>323</v>
      </c>
      <c r="D118" s="63" t="s">
        <v>128</v>
      </c>
      <c r="E118" s="63" t="s">
        <v>116</v>
      </c>
      <c r="F118" s="55" t="s">
        <v>304</v>
      </c>
      <c r="G118" s="92" t="s">
        <v>305</v>
      </c>
      <c r="H118" s="92" t="s">
        <v>305</v>
      </c>
      <c r="I118" s="54">
        <v>30975</v>
      </c>
      <c r="J118" s="54">
        <v>0</v>
      </c>
      <c r="K118" s="54">
        <v>25</v>
      </c>
      <c r="L118" s="54">
        <f t="shared" si="43"/>
        <v>888.98249999999996</v>
      </c>
      <c r="M118" s="54">
        <f t="shared" si="87"/>
        <v>2199.2249999999999</v>
      </c>
      <c r="N118" s="54">
        <f t="shared" si="88"/>
        <v>340.72500000000002</v>
      </c>
      <c r="O118" s="54">
        <f t="shared" si="89"/>
        <v>941.64</v>
      </c>
      <c r="P118" s="54">
        <f t="shared" si="90"/>
        <v>2196.1275000000001</v>
      </c>
      <c r="Q118" s="54">
        <f t="shared" si="91"/>
        <v>1830.6224999999999</v>
      </c>
      <c r="R118" s="54">
        <f t="shared" si="92"/>
        <v>1855.6224999999999</v>
      </c>
      <c r="S118" s="54">
        <f t="shared" si="93"/>
        <v>4736.0774999999994</v>
      </c>
      <c r="T118" s="54">
        <f t="shared" si="94"/>
        <v>29119.377499999999</v>
      </c>
      <c r="U118" s="57" t="s">
        <v>54</v>
      </c>
      <c r="V118" s="42"/>
    </row>
    <row r="119" spans="1:72" s="2" customFormat="1" ht="30" customHeight="1" x14ac:dyDescent="0.25">
      <c r="A119" s="55">
        <v>113</v>
      </c>
      <c r="B119" s="63" t="s">
        <v>330</v>
      </c>
      <c r="C119" s="55" t="s">
        <v>322</v>
      </c>
      <c r="D119" s="63" t="s">
        <v>128</v>
      </c>
      <c r="E119" s="63" t="s">
        <v>112</v>
      </c>
      <c r="F119" s="55" t="s">
        <v>304</v>
      </c>
      <c r="G119" s="92" t="s">
        <v>305</v>
      </c>
      <c r="H119" s="92" t="s">
        <v>305</v>
      </c>
      <c r="I119" s="54">
        <v>40000</v>
      </c>
      <c r="J119" s="54">
        <v>442.65</v>
      </c>
      <c r="K119" s="54">
        <v>25</v>
      </c>
      <c r="L119" s="54">
        <f t="shared" si="43"/>
        <v>1148</v>
      </c>
      <c r="M119" s="54">
        <f t="shared" si="87"/>
        <v>2839.9999999999995</v>
      </c>
      <c r="N119" s="54">
        <f t="shared" si="88"/>
        <v>440.00000000000006</v>
      </c>
      <c r="O119" s="54">
        <f t="shared" si="89"/>
        <v>1216</v>
      </c>
      <c r="P119" s="54">
        <f t="shared" si="90"/>
        <v>2836</v>
      </c>
      <c r="Q119" s="54">
        <f t="shared" si="91"/>
        <v>2364</v>
      </c>
      <c r="R119" s="54">
        <f t="shared" si="92"/>
        <v>2831.65</v>
      </c>
      <c r="S119" s="54">
        <f t="shared" si="93"/>
        <v>6116</v>
      </c>
      <c r="T119" s="54">
        <f t="shared" si="94"/>
        <v>37168.35</v>
      </c>
      <c r="U119" s="57" t="s">
        <v>54</v>
      </c>
      <c r="V119" s="42"/>
    </row>
    <row r="120" spans="1:72" s="50" customFormat="1" ht="30" customHeight="1" x14ac:dyDescent="0.25">
      <c r="A120" s="55">
        <v>114</v>
      </c>
      <c r="B120" s="63" t="s">
        <v>316</v>
      </c>
      <c r="C120" s="55" t="s">
        <v>323</v>
      </c>
      <c r="D120" s="63" t="s">
        <v>317</v>
      </c>
      <c r="E120" s="63" t="s">
        <v>112</v>
      </c>
      <c r="F120" s="55" t="s">
        <v>304</v>
      </c>
      <c r="G120" s="92" t="s">
        <v>305</v>
      </c>
      <c r="H120" s="92" t="s">
        <v>305</v>
      </c>
      <c r="I120" s="54">
        <v>27000</v>
      </c>
      <c r="J120" s="54">
        <v>0</v>
      </c>
      <c r="K120" s="54">
        <v>25</v>
      </c>
      <c r="L120" s="54">
        <f t="shared" si="43"/>
        <v>774.9</v>
      </c>
      <c r="M120" s="54">
        <f>I120*7.1%</f>
        <v>1916.9999999999998</v>
      </c>
      <c r="N120" s="54">
        <f>I120*1.1%</f>
        <v>297.00000000000006</v>
      </c>
      <c r="O120" s="54">
        <f>I120*3.04%</f>
        <v>820.8</v>
      </c>
      <c r="P120" s="54">
        <f>I120*7.09%</f>
        <v>1914.3000000000002</v>
      </c>
      <c r="Q120" s="54">
        <f>+L120+O120</f>
        <v>1595.6999999999998</v>
      </c>
      <c r="R120" s="54">
        <f>SUM(J120+K120+L120+O120)</f>
        <v>1620.6999999999998</v>
      </c>
      <c r="S120" s="54">
        <f>SUM(M120+N120+P120)</f>
        <v>4128.3</v>
      </c>
      <c r="T120" s="54">
        <f>I120-R120</f>
        <v>25379.3</v>
      </c>
      <c r="U120" s="57" t="s">
        <v>54</v>
      </c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</row>
    <row r="121" spans="1:72" s="2" customFormat="1" ht="30" customHeight="1" x14ac:dyDescent="0.25">
      <c r="A121" s="55">
        <v>115</v>
      </c>
      <c r="B121" s="63" t="s">
        <v>209</v>
      </c>
      <c r="C121" s="55" t="s">
        <v>322</v>
      </c>
      <c r="D121" s="64" t="s">
        <v>210</v>
      </c>
      <c r="E121" s="63" t="s">
        <v>52</v>
      </c>
      <c r="F121" s="55" t="s">
        <v>304</v>
      </c>
      <c r="G121" s="92" t="s">
        <v>305</v>
      </c>
      <c r="H121" s="92" t="s">
        <v>305</v>
      </c>
      <c r="I121" s="54">
        <v>34000</v>
      </c>
      <c r="J121" s="54">
        <v>0</v>
      </c>
      <c r="K121" s="54">
        <v>25</v>
      </c>
      <c r="L121" s="54">
        <f t="shared" si="43"/>
        <v>975.8</v>
      </c>
      <c r="M121" s="54">
        <f t="shared" si="87"/>
        <v>2414</v>
      </c>
      <c r="N121" s="54">
        <f t="shared" si="88"/>
        <v>374.00000000000006</v>
      </c>
      <c r="O121" s="54">
        <f t="shared" si="89"/>
        <v>1033.5999999999999</v>
      </c>
      <c r="P121" s="54">
        <f t="shared" si="90"/>
        <v>2410.6000000000004</v>
      </c>
      <c r="Q121" s="54">
        <f t="shared" si="91"/>
        <v>2009.3999999999999</v>
      </c>
      <c r="R121" s="54">
        <f t="shared" si="92"/>
        <v>2034.3999999999999</v>
      </c>
      <c r="S121" s="54">
        <f t="shared" si="93"/>
        <v>5198.6000000000004</v>
      </c>
      <c r="T121" s="54">
        <f t="shared" si="94"/>
        <v>31965.599999999999</v>
      </c>
      <c r="U121" s="57" t="s">
        <v>54</v>
      </c>
      <c r="V121" s="42"/>
    </row>
    <row r="122" spans="1:72" s="2" customFormat="1" ht="30" customHeight="1" x14ac:dyDescent="0.25">
      <c r="A122" s="55">
        <v>116</v>
      </c>
      <c r="B122" s="63" t="s">
        <v>298</v>
      </c>
      <c r="C122" s="55" t="s">
        <v>322</v>
      </c>
      <c r="D122" s="64" t="s">
        <v>210</v>
      </c>
      <c r="E122" s="63" t="s">
        <v>112</v>
      </c>
      <c r="F122" s="55" t="s">
        <v>304</v>
      </c>
      <c r="G122" s="92" t="s">
        <v>305</v>
      </c>
      <c r="H122" s="92" t="s">
        <v>305</v>
      </c>
      <c r="I122" s="54">
        <v>40000</v>
      </c>
      <c r="J122" s="54">
        <v>442.65</v>
      </c>
      <c r="K122" s="54">
        <v>25</v>
      </c>
      <c r="L122" s="54">
        <f t="shared" si="43"/>
        <v>1148</v>
      </c>
      <c r="M122" s="54">
        <f t="shared" si="87"/>
        <v>2839.9999999999995</v>
      </c>
      <c r="N122" s="54">
        <f t="shared" si="88"/>
        <v>440.00000000000006</v>
      </c>
      <c r="O122" s="54">
        <f t="shared" si="89"/>
        <v>1216</v>
      </c>
      <c r="P122" s="54">
        <f t="shared" si="90"/>
        <v>2836</v>
      </c>
      <c r="Q122" s="54">
        <f t="shared" si="91"/>
        <v>2364</v>
      </c>
      <c r="R122" s="54">
        <f t="shared" si="92"/>
        <v>2831.65</v>
      </c>
      <c r="S122" s="54">
        <f t="shared" si="93"/>
        <v>6116</v>
      </c>
      <c r="T122" s="54">
        <f t="shared" si="94"/>
        <v>37168.35</v>
      </c>
      <c r="U122" s="57" t="s">
        <v>54</v>
      </c>
      <c r="V122" s="42"/>
    </row>
    <row r="123" spans="1:72" s="2" customFormat="1" ht="30" customHeight="1" x14ac:dyDescent="0.25">
      <c r="A123" s="55">
        <v>117</v>
      </c>
      <c r="B123" s="63" t="s">
        <v>252</v>
      </c>
      <c r="C123" s="55" t="s">
        <v>323</v>
      </c>
      <c r="D123" s="63" t="s">
        <v>253</v>
      </c>
      <c r="E123" s="63" t="s">
        <v>229</v>
      </c>
      <c r="F123" s="55" t="s">
        <v>304</v>
      </c>
      <c r="G123" s="92" t="s">
        <v>305</v>
      </c>
      <c r="H123" s="92" t="s">
        <v>305</v>
      </c>
      <c r="I123" s="54">
        <v>60000</v>
      </c>
      <c r="J123" s="54">
        <v>3486.68</v>
      </c>
      <c r="K123" s="54">
        <v>25</v>
      </c>
      <c r="L123" s="54">
        <f t="shared" si="43"/>
        <v>1722</v>
      </c>
      <c r="M123" s="54">
        <f t="shared" ref="M123:M124" si="95">I123*7.1%</f>
        <v>4260</v>
      </c>
      <c r="N123" s="54">
        <f t="shared" ref="N123:N124" si="96">I123*1.1%</f>
        <v>660.00000000000011</v>
      </c>
      <c r="O123" s="54">
        <f t="shared" ref="O123:O124" si="97">I123*3.04%</f>
        <v>1824</v>
      </c>
      <c r="P123" s="54">
        <f t="shared" ref="P123:P124" si="98">I123*7.09%</f>
        <v>4254</v>
      </c>
      <c r="Q123" s="54">
        <f t="shared" ref="Q123:Q124" si="99">+L123+O123</f>
        <v>3546</v>
      </c>
      <c r="R123" s="54">
        <f t="shared" ref="R123:R124" si="100">SUM(J123+K123+L123+O123)</f>
        <v>7057.68</v>
      </c>
      <c r="S123" s="54">
        <f t="shared" ref="S123:S124" si="101">SUM(M123+N123+P123)</f>
        <v>9174</v>
      </c>
      <c r="T123" s="54">
        <f t="shared" ref="T123:T124" si="102">I123-R123</f>
        <v>52942.32</v>
      </c>
      <c r="U123" s="57" t="s">
        <v>54</v>
      </c>
      <c r="V123" s="42"/>
    </row>
    <row r="124" spans="1:72" s="2" customFormat="1" ht="30" customHeight="1" x14ac:dyDescent="0.25">
      <c r="A124" s="55">
        <v>118</v>
      </c>
      <c r="B124" s="63" t="s">
        <v>254</v>
      </c>
      <c r="C124" s="55" t="s">
        <v>322</v>
      </c>
      <c r="D124" s="63" t="s">
        <v>253</v>
      </c>
      <c r="E124" s="63" t="s">
        <v>112</v>
      </c>
      <c r="F124" s="55" t="s">
        <v>304</v>
      </c>
      <c r="G124" s="92" t="s">
        <v>305</v>
      </c>
      <c r="H124" s="92" t="s">
        <v>305</v>
      </c>
      <c r="I124" s="54">
        <v>40000</v>
      </c>
      <c r="J124" s="54">
        <v>442.65</v>
      </c>
      <c r="K124" s="54">
        <v>25</v>
      </c>
      <c r="L124" s="54">
        <f t="shared" si="43"/>
        <v>1148</v>
      </c>
      <c r="M124" s="54">
        <f t="shared" si="95"/>
        <v>2839.9999999999995</v>
      </c>
      <c r="N124" s="54">
        <f t="shared" si="96"/>
        <v>440.00000000000006</v>
      </c>
      <c r="O124" s="54">
        <f t="shared" si="97"/>
        <v>1216</v>
      </c>
      <c r="P124" s="54">
        <f t="shared" si="98"/>
        <v>2836</v>
      </c>
      <c r="Q124" s="54">
        <f t="shared" si="99"/>
        <v>2364</v>
      </c>
      <c r="R124" s="54">
        <f t="shared" si="100"/>
        <v>2831.65</v>
      </c>
      <c r="S124" s="54">
        <f t="shared" si="101"/>
        <v>6116</v>
      </c>
      <c r="T124" s="54">
        <f t="shared" si="102"/>
        <v>37168.35</v>
      </c>
      <c r="U124" s="57" t="s">
        <v>54</v>
      </c>
      <c r="V124" s="42"/>
    </row>
    <row r="125" spans="1:72" s="2" customFormat="1" ht="30" customHeight="1" x14ac:dyDescent="0.25">
      <c r="A125" s="55">
        <v>119</v>
      </c>
      <c r="B125" s="63" t="s">
        <v>189</v>
      </c>
      <c r="C125" s="55" t="s">
        <v>322</v>
      </c>
      <c r="D125" s="63" t="s">
        <v>190</v>
      </c>
      <c r="E125" s="63" t="s">
        <v>1</v>
      </c>
      <c r="F125" s="55" t="s">
        <v>304</v>
      </c>
      <c r="G125" s="92" t="s">
        <v>305</v>
      </c>
      <c r="H125" s="92" t="s">
        <v>305</v>
      </c>
      <c r="I125" s="54">
        <v>35000</v>
      </c>
      <c r="J125" s="54">
        <v>0</v>
      </c>
      <c r="K125" s="54">
        <v>25</v>
      </c>
      <c r="L125" s="54">
        <f t="shared" si="43"/>
        <v>1004.5</v>
      </c>
      <c r="M125" s="54">
        <f>I125*7.1%</f>
        <v>2485</v>
      </c>
      <c r="N125" s="54">
        <f>I125*1.1%</f>
        <v>385.00000000000006</v>
      </c>
      <c r="O125" s="54">
        <f>I125*3.04%</f>
        <v>1064</v>
      </c>
      <c r="P125" s="54">
        <f>I125*7.09%</f>
        <v>2481.5</v>
      </c>
      <c r="Q125" s="54">
        <f>+L125+O125</f>
        <v>2068.5</v>
      </c>
      <c r="R125" s="54">
        <f>SUM(J125+K125+L125+O125)</f>
        <v>2093.5</v>
      </c>
      <c r="S125" s="54">
        <f>SUM(M125+N125+P125)</f>
        <v>5351.5</v>
      </c>
      <c r="T125" s="54">
        <f>I125-R125</f>
        <v>32906.5</v>
      </c>
      <c r="U125" s="57" t="s">
        <v>54</v>
      </c>
      <c r="V125" s="42"/>
    </row>
    <row r="126" spans="1:72" s="2" customFormat="1" ht="30" customHeight="1" x14ac:dyDescent="0.25">
      <c r="A126" s="55">
        <v>120</v>
      </c>
      <c r="B126" s="63" t="s">
        <v>191</v>
      </c>
      <c r="C126" s="55" t="s">
        <v>322</v>
      </c>
      <c r="D126" s="63" t="s">
        <v>190</v>
      </c>
      <c r="E126" s="63" t="s">
        <v>1</v>
      </c>
      <c r="F126" s="55" t="s">
        <v>304</v>
      </c>
      <c r="G126" s="92" t="s">
        <v>305</v>
      </c>
      <c r="H126" s="92" t="s">
        <v>305</v>
      </c>
      <c r="I126" s="54">
        <v>40000</v>
      </c>
      <c r="J126" s="54">
        <v>442.65</v>
      </c>
      <c r="K126" s="54">
        <v>25</v>
      </c>
      <c r="L126" s="54">
        <f t="shared" si="43"/>
        <v>1148</v>
      </c>
      <c r="M126" s="54">
        <f>I126*7.1%</f>
        <v>2839.9999999999995</v>
      </c>
      <c r="N126" s="54">
        <f>I126*1.1%</f>
        <v>440.00000000000006</v>
      </c>
      <c r="O126" s="54">
        <f>I126*3.04%</f>
        <v>1216</v>
      </c>
      <c r="P126" s="54">
        <f>I126*7.09%</f>
        <v>2836</v>
      </c>
      <c r="Q126" s="54">
        <f>+L126+O126</f>
        <v>2364</v>
      </c>
      <c r="R126" s="54">
        <f>SUM(J126+K126+L126+O126)</f>
        <v>2831.65</v>
      </c>
      <c r="S126" s="54">
        <f>SUM(M126+N126+P126)</f>
        <v>6116</v>
      </c>
      <c r="T126" s="54">
        <f>I126-R126</f>
        <v>37168.35</v>
      </c>
      <c r="U126" s="57" t="s">
        <v>54</v>
      </c>
      <c r="V126" s="42"/>
    </row>
    <row r="127" spans="1:72" s="2" customFormat="1" ht="30" customHeight="1" x14ac:dyDescent="0.25">
      <c r="A127" s="55">
        <v>121</v>
      </c>
      <c r="B127" s="63" t="s">
        <v>255</v>
      </c>
      <c r="C127" s="55" t="s">
        <v>322</v>
      </c>
      <c r="D127" s="63" t="s">
        <v>190</v>
      </c>
      <c r="E127" s="63" t="s">
        <v>112</v>
      </c>
      <c r="F127" s="55" t="s">
        <v>304</v>
      </c>
      <c r="G127" s="92" t="s">
        <v>305</v>
      </c>
      <c r="H127" s="92" t="s">
        <v>305</v>
      </c>
      <c r="I127" s="54">
        <v>40000</v>
      </c>
      <c r="J127" s="54">
        <v>442.65</v>
      </c>
      <c r="K127" s="54">
        <v>25</v>
      </c>
      <c r="L127" s="54">
        <f t="shared" si="43"/>
        <v>1148</v>
      </c>
      <c r="M127" s="54">
        <f t="shared" ref="M127" si="103">I127*7.1%</f>
        <v>2839.9999999999995</v>
      </c>
      <c r="N127" s="54">
        <f t="shared" ref="N127" si="104">I127*1.1%</f>
        <v>440.00000000000006</v>
      </c>
      <c r="O127" s="54">
        <f t="shared" ref="O127" si="105">I127*3.04%</f>
        <v>1216</v>
      </c>
      <c r="P127" s="54">
        <f t="shared" ref="P127" si="106">I127*7.09%</f>
        <v>2836</v>
      </c>
      <c r="Q127" s="54">
        <f t="shared" ref="Q127" si="107">+L127+O127</f>
        <v>2364</v>
      </c>
      <c r="R127" s="54">
        <f t="shared" ref="R127" si="108">SUM(J127+K127+L127+O127)</f>
        <v>2831.65</v>
      </c>
      <c r="S127" s="54">
        <f t="shared" ref="S127" si="109">SUM(M127+N127+P127)</f>
        <v>6116</v>
      </c>
      <c r="T127" s="54">
        <f t="shared" ref="T127" si="110">I127-R127</f>
        <v>37168.35</v>
      </c>
      <c r="U127" s="57" t="s">
        <v>54</v>
      </c>
      <c r="V127" s="43"/>
    </row>
    <row r="128" spans="1:72" s="2" customFormat="1" ht="30" customHeight="1" x14ac:dyDescent="0.25">
      <c r="A128" s="55">
        <v>122</v>
      </c>
      <c r="B128" s="63" t="s">
        <v>132</v>
      </c>
      <c r="C128" s="55" t="s">
        <v>322</v>
      </c>
      <c r="D128" s="63" t="s">
        <v>133</v>
      </c>
      <c r="E128" s="63" t="s">
        <v>1</v>
      </c>
      <c r="F128" s="55" t="s">
        <v>304</v>
      </c>
      <c r="G128" s="92" t="s">
        <v>305</v>
      </c>
      <c r="H128" s="92" t="s">
        <v>305</v>
      </c>
      <c r="I128" s="54">
        <v>35000</v>
      </c>
      <c r="J128" s="54">
        <v>0</v>
      </c>
      <c r="K128" s="54">
        <v>25</v>
      </c>
      <c r="L128" s="54">
        <f t="shared" si="43"/>
        <v>1004.5</v>
      </c>
      <c r="M128" s="54">
        <f t="shared" ref="M128:M137" si="111">I128*7.1%</f>
        <v>2485</v>
      </c>
      <c r="N128" s="54">
        <f t="shared" ref="N128:N137" si="112">I128*1.1%</f>
        <v>385.00000000000006</v>
      </c>
      <c r="O128" s="54">
        <f t="shared" ref="O128:O137" si="113">I128*3.04%</f>
        <v>1064</v>
      </c>
      <c r="P128" s="54">
        <f t="shared" ref="P128:P137" si="114">I128*7.09%</f>
        <v>2481.5</v>
      </c>
      <c r="Q128" s="54">
        <f t="shared" ref="Q128:Q137" si="115">+L128+O128</f>
        <v>2068.5</v>
      </c>
      <c r="R128" s="54">
        <f t="shared" ref="R128:R137" si="116">SUM(J128+K128+L128+O128)</f>
        <v>2093.5</v>
      </c>
      <c r="S128" s="54">
        <f t="shared" ref="S128:S137" si="117">SUM(M128+N128+P128)</f>
        <v>5351.5</v>
      </c>
      <c r="T128" s="54">
        <f t="shared" ref="T128:T137" si="118">I128-R128</f>
        <v>32906.5</v>
      </c>
      <c r="U128" s="57" t="s">
        <v>54</v>
      </c>
      <c r="V128" s="42"/>
    </row>
    <row r="129" spans="1:22" s="2" customFormat="1" ht="30" customHeight="1" x14ac:dyDescent="0.25">
      <c r="A129" s="55">
        <v>123</v>
      </c>
      <c r="B129" s="63" t="s">
        <v>192</v>
      </c>
      <c r="C129" s="55" t="s">
        <v>323</v>
      </c>
      <c r="D129" s="63" t="s">
        <v>193</v>
      </c>
      <c r="E129" s="63" t="s">
        <v>1</v>
      </c>
      <c r="F129" s="55" t="s">
        <v>304</v>
      </c>
      <c r="G129" s="92" t="s">
        <v>305</v>
      </c>
      <c r="H129" s="92" t="s">
        <v>305</v>
      </c>
      <c r="I129" s="54">
        <v>35000</v>
      </c>
      <c r="J129" s="54">
        <v>0</v>
      </c>
      <c r="K129" s="54">
        <v>25</v>
      </c>
      <c r="L129" s="54">
        <f t="shared" si="43"/>
        <v>1004.5</v>
      </c>
      <c r="M129" s="54">
        <f t="shared" si="111"/>
        <v>2485</v>
      </c>
      <c r="N129" s="54">
        <f t="shared" si="112"/>
        <v>385.00000000000006</v>
      </c>
      <c r="O129" s="54">
        <f t="shared" si="113"/>
        <v>1064</v>
      </c>
      <c r="P129" s="54">
        <f t="shared" si="114"/>
        <v>2481.5</v>
      </c>
      <c r="Q129" s="54">
        <f t="shared" si="115"/>
        <v>2068.5</v>
      </c>
      <c r="R129" s="54">
        <f t="shared" si="116"/>
        <v>2093.5</v>
      </c>
      <c r="S129" s="54">
        <f t="shared" si="117"/>
        <v>5351.5</v>
      </c>
      <c r="T129" s="54">
        <f t="shared" si="118"/>
        <v>32906.5</v>
      </c>
      <c r="U129" s="57" t="s">
        <v>54</v>
      </c>
      <c r="V129" s="42"/>
    </row>
    <row r="130" spans="1:22" s="2" customFormat="1" ht="30" customHeight="1" x14ac:dyDescent="0.25">
      <c r="A130" s="55">
        <v>124</v>
      </c>
      <c r="B130" s="63" t="s">
        <v>299</v>
      </c>
      <c r="C130" s="55" t="s">
        <v>323</v>
      </c>
      <c r="D130" s="63" t="s">
        <v>193</v>
      </c>
      <c r="E130" s="63" t="s">
        <v>112</v>
      </c>
      <c r="F130" s="55" t="s">
        <v>304</v>
      </c>
      <c r="G130" s="92" t="s">
        <v>305</v>
      </c>
      <c r="H130" s="92" t="s">
        <v>305</v>
      </c>
      <c r="I130" s="54">
        <v>40000</v>
      </c>
      <c r="J130" s="54">
        <v>442.65</v>
      </c>
      <c r="K130" s="54">
        <v>25</v>
      </c>
      <c r="L130" s="54">
        <f t="shared" si="43"/>
        <v>1148</v>
      </c>
      <c r="M130" s="54">
        <f t="shared" si="111"/>
        <v>2839.9999999999995</v>
      </c>
      <c r="N130" s="54">
        <f t="shared" si="112"/>
        <v>440.00000000000006</v>
      </c>
      <c r="O130" s="54">
        <f t="shared" si="113"/>
        <v>1216</v>
      </c>
      <c r="P130" s="54">
        <f t="shared" si="114"/>
        <v>2836</v>
      </c>
      <c r="Q130" s="54">
        <f t="shared" si="115"/>
        <v>2364</v>
      </c>
      <c r="R130" s="54">
        <f t="shared" si="116"/>
        <v>2831.65</v>
      </c>
      <c r="S130" s="54">
        <f t="shared" si="117"/>
        <v>6116</v>
      </c>
      <c r="T130" s="54">
        <f t="shared" si="118"/>
        <v>37168.35</v>
      </c>
      <c r="U130" s="57" t="s">
        <v>54</v>
      </c>
      <c r="V130" s="42"/>
    </row>
    <row r="131" spans="1:22" s="2" customFormat="1" ht="30" customHeight="1" x14ac:dyDescent="0.25">
      <c r="A131" s="55">
        <v>125</v>
      </c>
      <c r="B131" s="63" t="s">
        <v>257</v>
      </c>
      <c r="C131" s="55" t="s">
        <v>322</v>
      </c>
      <c r="D131" s="63" t="s">
        <v>256</v>
      </c>
      <c r="E131" s="63" t="s">
        <v>112</v>
      </c>
      <c r="F131" s="55" t="s">
        <v>304</v>
      </c>
      <c r="G131" s="92" t="s">
        <v>305</v>
      </c>
      <c r="H131" s="92" t="s">
        <v>305</v>
      </c>
      <c r="I131" s="54">
        <v>40000</v>
      </c>
      <c r="J131" s="54">
        <v>442.65</v>
      </c>
      <c r="K131" s="54">
        <v>25</v>
      </c>
      <c r="L131" s="54">
        <f t="shared" si="43"/>
        <v>1148</v>
      </c>
      <c r="M131" s="54">
        <f t="shared" si="111"/>
        <v>2839.9999999999995</v>
      </c>
      <c r="N131" s="54">
        <f t="shared" si="112"/>
        <v>440.00000000000006</v>
      </c>
      <c r="O131" s="54">
        <f t="shared" si="113"/>
        <v>1216</v>
      </c>
      <c r="P131" s="54">
        <f t="shared" si="114"/>
        <v>2836</v>
      </c>
      <c r="Q131" s="54">
        <f t="shared" si="115"/>
        <v>2364</v>
      </c>
      <c r="R131" s="54">
        <f t="shared" si="116"/>
        <v>2831.65</v>
      </c>
      <c r="S131" s="54">
        <f t="shared" si="117"/>
        <v>6116</v>
      </c>
      <c r="T131" s="54">
        <f t="shared" si="118"/>
        <v>37168.35</v>
      </c>
      <c r="U131" s="57" t="s">
        <v>54</v>
      </c>
      <c r="V131" s="42"/>
    </row>
    <row r="132" spans="1:22" s="2" customFormat="1" ht="30" customHeight="1" x14ac:dyDescent="0.25">
      <c r="A132" s="55">
        <v>126</v>
      </c>
      <c r="B132" s="63" t="s">
        <v>194</v>
      </c>
      <c r="C132" s="55" t="s">
        <v>322</v>
      </c>
      <c r="D132" s="63" t="s">
        <v>195</v>
      </c>
      <c r="E132" s="63" t="s">
        <v>116</v>
      </c>
      <c r="F132" s="55" t="s">
        <v>304</v>
      </c>
      <c r="G132" s="92" t="s">
        <v>305</v>
      </c>
      <c r="H132" s="92" t="s">
        <v>305</v>
      </c>
      <c r="I132" s="54">
        <v>30975</v>
      </c>
      <c r="J132" s="54">
        <v>0</v>
      </c>
      <c r="K132" s="54">
        <v>25</v>
      </c>
      <c r="L132" s="54">
        <f t="shared" si="43"/>
        <v>888.98249999999996</v>
      </c>
      <c r="M132" s="54">
        <f t="shared" si="111"/>
        <v>2199.2249999999999</v>
      </c>
      <c r="N132" s="54">
        <f t="shared" si="112"/>
        <v>340.72500000000002</v>
      </c>
      <c r="O132" s="54">
        <f t="shared" si="113"/>
        <v>941.64</v>
      </c>
      <c r="P132" s="54">
        <f t="shared" si="114"/>
        <v>2196.1275000000001</v>
      </c>
      <c r="Q132" s="54">
        <f t="shared" si="115"/>
        <v>1830.6224999999999</v>
      </c>
      <c r="R132" s="54">
        <f t="shared" si="116"/>
        <v>1855.6224999999999</v>
      </c>
      <c r="S132" s="54">
        <f t="shared" si="117"/>
        <v>4736.0774999999994</v>
      </c>
      <c r="T132" s="54">
        <f t="shared" si="118"/>
        <v>29119.377499999999</v>
      </c>
      <c r="U132" s="57" t="s">
        <v>54</v>
      </c>
      <c r="V132" s="42"/>
    </row>
    <row r="133" spans="1:22" s="2" customFormat="1" ht="30" customHeight="1" x14ac:dyDescent="0.25">
      <c r="A133" s="55">
        <v>127</v>
      </c>
      <c r="B133" s="63" t="s">
        <v>135</v>
      </c>
      <c r="C133" s="55" t="s">
        <v>322</v>
      </c>
      <c r="D133" s="63" t="s">
        <v>134</v>
      </c>
      <c r="E133" s="63" t="s">
        <v>116</v>
      </c>
      <c r="F133" s="55" t="s">
        <v>304</v>
      </c>
      <c r="G133" s="92" t="s">
        <v>305</v>
      </c>
      <c r="H133" s="92" t="s">
        <v>305</v>
      </c>
      <c r="I133" s="54">
        <v>30975</v>
      </c>
      <c r="J133" s="54">
        <v>0</v>
      </c>
      <c r="K133" s="54">
        <v>25</v>
      </c>
      <c r="L133" s="54">
        <f t="shared" si="43"/>
        <v>888.98249999999996</v>
      </c>
      <c r="M133" s="54">
        <f>I133*7.1%</f>
        <v>2199.2249999999999</v>
      </c>
      <c r="N133" s="54">
        <f>I133*1.1%</f>
        <v>340.72500000000002</v>
      </c>
      <c r="O133" s="54">
        <f>I133*3.04%</f>
        <v>941.64</v>
      </c>
      <c r="P133" s="54">
        <f>I133*7.09%</f>
        <v>2196.1275000000001</v>
      </c>
      <c r="Q133" s="54">
        <f>+L133+O133</f>
        <v>1830.6224999999999</v>
      </c>
      <c r="R133" s="54">
        <f>SUM(J133+K133+L133+O133)</f>
        <v>1855.6224999999999</v>
      </c>
      <c r="S133" s="54">
        <f>SUM(M133+N133+P133)</f>
        <v>4736.0774999999994</v>
      </c>
      <c r="T133" s="54">
        <f>I133-R133</f>
        <v>29119.377499999999</v>
      </c>
      <c r="U133" s="57" t="s">
        <v>54</v>
      </c>
      <c r="V133" s="42"/>
    </row>
    <row r="134" spans="1:22" s="2" customFormat="1" ht="30" customHeight="1" x14ac:dyDescent="0.25">
      <c r="A134" s="55">
        <v>128</v>
      </c>
      <c r="B134" s="63" t="s">
        <v>258</v>
      </c>
      <c r="C134" s="55" t="s">
        <v>322</v>
      </c>
      <c r="D134" s="63" t="s">
        <v>134</v>
      </c>
      <c r="E134" s="63" t="s">
        <v>112</v>
      </c>
      <c r="F134" s="55" t="s">
        <v>304</v>
      </c>
      <c r="G134" s="92" t="s">
        <v>305</v>
      </c>
      <c r="H134" s="92" t="s">
        <v>305</v>
      </c>
      <c r="I134" s="54">
        <v>40000</v>
      </c>
      <c r="J134" s="54">
        <v>442.65</v>
      </c>
      <c r="K134" s="54">
        <v>25</v>
      </c>
      <c r="L134" s="54">
        <f t="shared" si="43"/>
        <v>1148</v>
      </c>
      <c r="M134" s="54">
        <f t="shared" si="111"/>
        <v>2839.9999999999995</v>
      </c>
      <c r="N134" s="54">
        <f t="shared" si="112"/>
        <v>440.00000000000006</v>
      </c>
      <c r="O134" s="54">
        <f t="shared" si="113"/>
        <v>1216</v>
      </c>
      <c r="P134" s="54">
        <f t="shared" si="114"/>
        <v>2836</v>
      </c>
      <c r="Q134" s="54">
        <f t="shared" si="115"/>
        <v>2364</v>
      </c>
      <c r="R134" s="54">
        <f t="shared" si="116"/>
        <v>2831.65</v>
      </c>
      <c r="S134" s="54">
        <f t="shared" si="117"/>
        <v>6116</v>
      </c>
      <c r="T134" s="54">
        <f t="shared" si="118"/>
        <v>37168.35</v>
      </c>
      <c r="U134" s="57" t="s">
        <v>54</v>
      </c>
      <c r="V134" s="42"/>
    </row>
    <row r="135" spans="1:22" s="2" customFormat="1" ht="30" customHeight="1" x14ac:dyDescent="0.25">
      <c r="A135" s="55">
        <v>129</v>
      </c>
      <c r="B135" s="63" t="s">
        <v>137</v>
      </c>
      <c r="C135" s="55" t="s">
        <v>323</v>
      </c>
      <c r="D135" s="63" t="s">
        <v>136</v>
      </c>
      <c r="E135" s="63" t="s">
        <v>1</v>
      </c>
      <c r="F135" s="55" t="s">
        <v>304</v>
      </c>
      <c r="G135" s="92" t="s">
        <v>305</v>
      </c>
      <c r="H135" s="92" t="s">
        <v>305</v>
      </c>
      <c r="I135" s="54">
        <v>35000</v>
      </c>
      <c r="J135" s="54">
        <v>0</v>
      </c>
      <c r="K135" s="54">
        <v>25</v>
      </c>
      <c r="L135" s="54">
        <f t="shared" ref="L135:L176" si="119">I135*2.87%</f>
        <v>1004.5</v>
      </c>
      <c r="M135" s="54">
        <f t="shared" si="111"/>
        <v>2485</v>
      </c>
      <c r="N135" s="54">
        <f t="shared" si="112"/>
        <v>385.00000000000006</v>
      </c>
      <c r="O135" s="54">
        <f t="shared" si="113"/>
        <v>1064</v>
      </c>
      <c r="P135" s="54">
        <f t="shared" si="114"/>
        <v>2481.5</v>
      </c>
      <c r="Q135" s="54">
        <f t="shared" si="115"/>
        <v>2068.5</v>
      </c>
      <c r="R135" s="54">
        <f t="shared" si="116"/>
        <v>2093.5</v>
      </c>
      <c r="S135" s="54">
        <f t="shared" si="117"/>
        <v>5351.5</v>
      </c>
      <c r="T135" s="54">
        <f t="shared" si="118"/>
        <v>32906.5</v>
      </c>
      <c r="U135" s="57" t="s">
        <v>54</v>
      </c>
      <c r="V135" s="42"/>
    </row>
    <row r="136" spans="1:22" s="2" customFormat="1" ht="30" customHeight="1" x14ac:dyDescent="0.25">
      <c r="A136" s="55">
        <v>130</v>
      </c>
      <c r="B136" s="63" t="s">
        <v>259</v>
      </c>
      <c r="C136" s="55" t="s">
        <v>322</v>
      </c>
      <c r="D136" s="63" t="s">
        <v>136</v>
      </c>
      <c r="E136" s="63" t="s">
        <v>112</v>
      </c>
      <c r="F136" s="55" t="s">
        <v>304</v>
      </c>
      <c r="G136" s="92" t="s">
        <v>305</v>
      </c>
      <c r="H136" s="92" t="s">
        <v>305</v>
      </c>
      <c r="I136" s="54">
        <v>27000</v>
      </c>
      <c r="J136" s="54">
        <v>0</v>
      </c>
      <c r="K136" s="54">
        <v>25</v>
      </c>
      <c r="L136" s="54">
        <f t="shared" si="119"/>
        <v>774.9</v>
      </c>
      <c r="M136" s="54">
        <f t="shared" si="111"/>
        <v>1916.9999999999998</v>
      </c>
      <c r="N136" s="54">
        <f t="shared" si="112"/>
        <v>297.00000000000006</v>
      </c>
      <c r="O136" s="54">
        <f t="shared" si="113"/>
        <v>820.8</v>
      </c>
      <c r="P136" s="54">
        <f t="shared" si="114"/>
        <v>1914.3000000000002</v>
      </c>
      <c r="Q136" s="54">
        <f t="shared" si="115"/>
        <v>1595.6999999999998</v>
      </c>
      <c r="R136" s="54">
        <f t="shared" si="116"/>
        <v>1620.6999999999998</v>
      </c>
      <c r="S136" s="54">
        <f t="shared" si="117"/>
        <v>4128.3</v>
      </c>
      <c r="T136" s="54">
        <f t="shared" si="118"/>
        <v>25379.3</v>
      </c>
      <c r="U136" s="57" t="s">
        <v>54</v>
      </c>
      <c r="V136" s="42"/>
    </row>
    <row r="137" spans="1:22" s="2" customFormat="1" ht="30" customHeight="1" x14ac:dyDescent="0.25">
      <c r="A137" s="55">
        <v>131</v>
      </c>
      <c r="B137" s="63" t="s">
        <v>300</v>
      </c>
      <c r="C137" s="55" t="s">
        <v>323</v>
      </c>
      <c r="D137" s="63" t="s">
        <v>136</v>
      </c>
      <c r="E137" s="63" t="s">
        <v>112</v>
      </c>
      <c r="F137" s="55" t="s">
        <v>304</v>
      </c>
      <c r="G137" s="92" t="s">
        <v>305</v>
      </c>
      <c r="H137" s="92" t="s">
        <v>305</v>
      </c>
      <c r="I137" s="54">
        <v>40000</v>
      </c>
      <c r="J137" s="54">
        <v>442.65</v>
      </c>
      <c r="K137" s="54">
        <v>25</v>
      </c>
      <c r="L137" s="54">
        <f t="shared" si="119"/>
        <v>1148</v>
      </c>
      <c r="M137" s="54">
        <f t="shared" si="111"/>
        <v>2839.9999999999995</v>
      </c>
      <c r="N137" s="54">
        <f t="shared" si="112"/>
        <v>440.00000000000006</v>
      </c>
      <c r="O137" s="54">
        <f t="shared" si="113"/>
        <v>1216</v>
      </c>
      <c r="P137" s="54">
        <f t="shared" si="114"/>
        <v>2836</v>
      </c>
      <c r="Q137" s="54">
        <f t="shared" si="115"/>
        <v>2364</v>
      </c>
      <c r="R137" s="54">
        <f t="shared" si="116"/>
        <v>2831.65</v>
      </c>
      <c r="S137" s="54">
        <f t="shared" si="117"/>
        <v>6116</v>
      </c>
      <c r="T137" s="54">
        <f t="shared" si="118"/>
        <v>37168.35</v>
      </c>
      <c r="U137" s="57" t="s">
        <v>54</v>
      </c>
      <c r="V137" s="42"/>
    </row>
    <row r="138" spans="1:22" s="2" customFormat="1" ht="30" customHeight="1" x14ac:dyDescent="0.25">
      <c r="A138" s="55">
        <v>132</v>
      </c>
      <c r="B138" s="63" t="s">
        <v>260</v>
      </c>
      <c r="C138" s="55" t="s">
        <v>323</v>
      </c>
      <c r="D138" s="63" t="s">
        <v>261</v>
      </c>
      <c r="E138" s="63" t="s">
        <v>112</v>
      </c>
      <c r="F138" s="55" t="s">
        <v>304</v>
      </c>
      <c r="G138" s="92" t="s">
        <v>305</v>
      </c>
      <c r="H138" s="92" t="s">
        <v>305</v>
      </c>
      <c r="I138" s="54">
        <v>40000</v>
      </c>
      <c r="J138" s="54">
        <v>442.65</v>
      </c>
      <c r="K138" s="54">
        <v>25</v>
      </c>
      <c r="L138" s="54">
        <f t="shared" si="119"/>
        <v>1148</v>
      </c>
      <c r="M138" s="54">
        <f t="shared" ref="M138" si="120">I138*7.1%</f>
        <v>2839.9999999999995</v>
      </c>
      <c r="N138" s="54">
        <f t="shared" ref="N138" si="121">I138*1.1%</f>
        <v>440.00000000000006</v>
      </c>
      <c r="O138" s="54">
        <f t="shared" ref="O138" si="122">I138*3.04%</f>
        <v>1216</v>
      </c>
      <c r="P138" s="54">
        <f t="shared" ref="P138" si="123">I138*7.09%</f>
        <v>2836</v>
      </c>
      <c r="Q138" s="54">
        <f t="shared" ref="Q138" si="124">+L138+O138</f>
        <v>2364</v>
      </c>
      <c r="R138" s="54">
        <f t="shared" ref="R138" si="125">SUM(J138+K138+L138+O138)</f>
        <v>2831.65</v>
      </c>
      <c r="S138" s="54">
        <f t="shared" ref="S138" si="126">SUM(M138+N138+P138)</f>
        <v>6116</v>
      </c>
      <c r="T138" s="54">
        <f t="shared" ref="T138" si="127">I138-R138</f>
        <v>37168.35</v>
      </c>
      <c r="U138" s="57" t="s">
        <v>54</v>
      </c>
      <c r="V138" s="42"/>
    </row>
    <row r="139" spans="1:22" s="2" customFormat="1" ht="30" customHeight="1" x14ac:dyDescent="0.25">
      <c r="A139" s="55">
        <v>133</v>
      </c>
      <c r="B139" s="63" t="s">
        <v>196</v>
      </c>
      <c r="C139" s="55" t="s">
        <v>323</v>
      </c>
      <c r="D139" s="63" t="s">
        <v>197</v>
      </c>
      <c r="E139" s="63" t="s">
        <v>52</v>
      </c>
      <c r="F139" s="55" t="s">
        <v>304</v>
      </c>
      <c r="G139" s="92" t="s">
        <v>305</v>
      </c>
      <c r="H139" s="92" t="s">
        <v>305</v>
      </c>
      <c r="I139" s="54">
        <v>34000</v>
      </c>
      <c r="J139" s="54">
        <v>0</v>
      </c>
      <c r="K139" s="54">
        <v>25</v>
      </c>
      <c r="L139" s="54">
        <f t="shared" si="119"/>
        <v>975.8</v>
      </c>
      <c r="M139" s="54">
        <f>I139*7.1%</f>
        <v>2414</v>
      </c>
      <c r="N139" s="54">
        <f>I139*1.1%</f>
        <v>374.00000000000006</v>
      </c>
      <c r="O139" s="54">
        <f>I139*3.04%</f>
        <v>1033.5999999999999</v>
      </c>
      <c r="P139" s="54">
        <f>I139*7.09%</f>
        <v>2410.6000000000004</v>
      </c>
      <c r="Q139" s="54">
        <f>+L139+O139</f>
        <v>2009.3999999999999</v>
      </c>
      <c r="R139" s="54">
        <f>SUM(J139+K139+L139+O139)</f>
        <v>2034.3999999999999</v>
      </c>
      <c r="S139" s="54">
        <f>SUM(M139+N139+P139)</f>
        <v>5198.6000000000004</v>
      </c>
      <c r="T139" s="54">
        <f>I139-R139</f>
        <v>31965.599999999999</v>
      </c>
      <c r="U139" s="57" t="s">
        <v>54</v>
      </c>
      <c r="V139" s="42"/>
    </row>
    <row r="140" spans="1:22" s="2" customFormat="1" ht="30" customHeight="1" x14ac:dyDescent="0.25">
      <c r="A140" s="55">
        <v>134</v>
      </c>
      <c r="B140" s="63" t="s">
        <v>262</v>
      </c>
      <c r="C140" s="55" t="s">
        <v>322</v>
      </c>
      <c r="D140" s="63" t="s">
        <v>197</v>
      </c>
      <c r="E140" s="63" t="s">
        <v>112</v>
      </c>
      <c r="F140" s="55" t="s">
        <v>304</v>
      </c>
      <c r="G140" s="92" t="s">
        <v>305</v>
      </c>
      <c r="H140" s="92" t="s">
        <v>305</v>
      </c>
      <c r="I140" s="54">
        <v>40000</v>
      </c>
      <c r="J140" s="54">
        <v>442.65</v>
      </c>
      <c r="K140" s="54">
        <v>25</v>
      </c>
      <c r="L140" s="54">
        <f t="shared" si="119"/>
        <v>1148</v>
      </c>
      <c r="M140" s="54">
        <f t="shared" ref="M140:M141" si="128">I140*7.1%</f>
        <v>2839.9999999999995</v>
      </c>
      <c r="N140" s="54">
        <f t="shared" ref="N140:N141" si="129">I140*1.1%</f>
        <v>440.00000000000006</v>
      </c>
      <c r="O140" s="54">
        <f t="shared" ref="O140:O141" si="130">I140*3.04%</f>
        <v>1216</v>
      </c>
      <c r="P140" s="54">
        <f t="shared" ref="P140:P141" si="131">I140*7.09%</f>
        <v>2836</v>
      </c>
      <c r="Q140" s="54">
        <f t="shared" ref="Q140:Q141" si="132">+L140+O140</f>
        <v>2364</v>
      </c>
      <c r="R140" s="54">
        <f t="shared" ref="R140:R141" si="133">SUM(J140+K140+L140+O140)</f>
        <v>2831.65</v>
      </c>
      <c r="S140" s="54">
        <f t="shared" ref="S140:S141" si="134">SUM(M140+N140+P140)</f>
        <v>6116</v>
      </c>
      <c r="T140" s="54">
        <f t="shared" ref="T140:T141" si="135">I140-R140</f>
        <v>37168.35</v>
      </c>
      <c r="U140" s="57" t="s">
        <v>54</v>
      </c>
      <c r="V140" s="42"/>
    </row>
    <row r="141" spans="1:22" s="2" customFormat="1" ht="30" customHeight="1" x14ac:dyDescent="0.25">
      <c r="A141" s="55">
        <v>135</v>
      </c>
      <c r="B141" s="63" t="s">
        <v>331</v>
      </c>
      <c r="C141" s="55" t="s">
        <v>323</v>
      </c>
      <c r="D141" s="63" t="s">
        <v>197</v>
      </c>
      <c r="E141" s="63" t="s">
        <v>319</v>
      </c>
      <c r="F141" s="55" t="s">
        <v>304</v>
      </c>
      <c r="G141" s="92" t="s">
        <v>305</v>
      </c>
      <c r="H141" s="92" t="s">
        <v>305</v>
      </c>
      <c r="I141" s="54">
        <v>40000</v>
      </c>
      <c r="J141" s="54">
        <v>442.65</v>
      </c>
      <c r="K141" s="54">
        <v>25</v>
      </c>
      <c r="L141" s="54">
        <f t="shared" si="119"/>
        <v>1148</v>
      </c>
      <c r="M141" s="54">
        <f t="shared" si="128"/>
        <v>2839.9999999999995</v>
      </c>
      <c r="N141" s="54">
        <f t="shared" si="129"/>
        <v>440.00000000000006</v>
      </c>
      <c r="O141" s="54">
        <f t="shared" si="130"/>
        <v>1216</v>
      </c>
      <c r="P141" s="54">
        <f t="shared" si="131"/>
        <v>2836</v>
      </c>
      <c r="Q141" s="54">
        <f t="shared" si="132"/>
        <v>2364</v>
      </c>
      <c r="R141" s="54">
        <f t="shared" si="133"/>
        <v>2831.65</v>
      </c>
      <c r="S141" s="54">
        <f t="shared" si="134"/>
        <v>6116</v>
      </c>
      <c r="T141" s="54">
        <f t="shared" si="135"/>
        <v>37168.35</v>
      </c>
      <c r="U141" s="57" t="s">
        <v>54</v>
      </c>
      <c r="V141" s="42"/>
    </row>
    <row r="142" spans="1:22" s="2" customFormat="1" ht="30" customHeight="1" x14ac:dyDescent="0.25">
      <c r="A142" s="55">
        <v>136</v>
      </c>
      <c r="B142" s="63" t="s">
        <v>138</v>
      </c>
      <c r="C142" s="55" t="s">
        <v>323</v>
      </c>
      <c r="D142" s="63" t="s">
        <v>139</v>
      </c>
      <c r="E142" s="63" t="s">
        <v>1</v>
      </c>
      <c r="F142" s="55" t="s">
        <v>304</v>
      </c>
      <c r="G142" s="92" t="s">
        <v>305</v>
      </c>
      <c r="H142" s="92" t="s">
        <v>305</v>
      </c>
      <c r="I142" s="54">
        <v>34000</v>
      </c>
      <c r="J142" s="54">
        <v>0</v>
      </c>
      <c r="K142" s="54">
        <v>25</v>
      </c>
      <c r="L142" s="54">
        <f t="shared" si="119"/>
        <v>975.8</v>
      </c>
      <c r="M142" s="54">
        <f t="shared" ref="M142:M172" si="136">I142*7.1%</f>
        <v>2414</v>
      </c>
      <c r="N142" s="54">
        <f t="shared" ref="N142:N167" si="137">I142*1.1%</f>
        <v>374.00000000000006</v>
      </c>
      <c r="O142" s="54">
        <f t="shared" ref="O142:O167" si="138">I142*3.04%</f>
        <v>1033.5999999999999</v>
      </c>
      <c r="P142" s="54">
        <f t="shared" ref="P142:P167" si="139">I142*7.09%</f>
        <v>2410.6000000000004</v>
      </c>
      <c r="Q142" s="54">
        <f t="shared" ref="Q142:Q167" si="140">+L142+O142</f>
        <v>2009.3999999999999</v>
      </c>
      <c r="R142" s="54">
        <f t="shared" ref="R142:R167" si="141">SUM(J142+K142+L142+O142)</f>
        <v>2034.3999999999999</v>
      </c>
      <c r="S142" s="54">
        <f t="shared" ref="S142:S167" si="142">SUM(M142+N142+P142)</f>
        <v>5198.6000000000004</v>
      </c>
      <c r="T142" s="54">
        <f t="shared" ref="T142:T167" si="143">I142-R142</f>
        <v>31965.599999999999</v>
      </c>
      <c r="U142" s="57" t="s">
        <v>54</v>
      </c>
      <c r="V142" s="42"/>
    </row>
    <row r="143" spans="1:22" s="2" customFormat="1" ht="30" customHeight="1" x14ac:dyDescent="0.25">
      <c r="A143" s="55">
        <v>137</v>
      </c>
      <c r="B143" s="63" t="s">
        <v>198</v>
      </c>
      <c r="C143" s="55" t="s">
        <v>322</v>
      </c>
      <c r="D143" s="63" t="s">
        <v>139</v>
      </c>
      <c r="E143" s="63" t="s">
        <v>116</v>
      </c>
      <c r="F143" s="55" t="s">
        <v>304</v>
      </c>
      <c r="G143" s="92" t="s">
        <v>305</v>
      </c>
      <c r="H143" s="92" t="s">
        <v>305</v>
      </c>
      <c r="I143" s="54">
        <v>30975</v>
      </c>
      <c r="J143" s="54">
        <v>0</v>
      </c>
      <c r="K143" s="54">
        <v>25</v>
      </c>
      <c r="L143" s="54">
        <f t="shared" si="119"/>
        <v>888.98249999999996</v>
      </c>
      <c r="M143" s="54">
        <f t="shared" si="136"/>
        <v>2199.2249999999999</v>
      </c>
      <c r="N143" s="54">
        <f t="shared" si="137"/>
        <v>340.72500000000002</v>
      </c>
      <c r="O143" s="54">
        <f t="shared" si="138"/>
        <v>941.64</v>
      </c>
      <c r="P143" s="54">
        <f t="shared" si="139"/>
        <v>2196.1275000000001</v>
      </c>
      <c r="Q143" s="54">
        <f t="shared" si="140"/>
        <v>1830.6224999999999</v>
      </c>
      <c r="R143" s="54">
        <f t="shared" si="141"/>
        <v>1855.6224999999999</v>
      </c>
      <c r="S143" s="54">
        <f t="shared" si="142"/>
        <v>4736.0774999999994</v>
      </c>
      <c r="T143" s="54">
        <f t="shared" si="143"/>
        <v>29119.377499999999</v>
      </c>
      <c r="U143" s="57" t="s">
        <v>54</v>
      </c>
      <c r="V143" s="42"/>
    </row>
    <row r="144" spans="1:22" s="2" customFormat="1" ht="30" customHeight="1" x14ac:dyDescent="0.25">
      <c r="A144" s="55">
        <v>138</v>
      </c>
      <c r="B144" s="63" t="s">
        <v>301</v>
      </c>
      <c r="C144" s="55" t="s">
        <v>323</v>
      </c>
      <c r="D144" s="63" t="s">
        <v>139</v>
      </c>
      <c r="E144" s="63" t="s">
        <v>15</v>
      </c>
      <c r="F144" s="55" t="s">
        <v>304</v>
      </c>
      <c r="G144" s="92" t="s">
        <v>305</v>
      </c>
      <c r="H144" s="92" t="s">
        <v>305</v>
      </c>
      <c r="I144" s="54">
        <v>45000</v>
      </c>
      <c r="J144" s="54">
        <v>1148.33</v>
      </c>
      <c r="K144" s="54">
        <v>25</v>
      </c>
      <c r="L144" s="54">
        <f t="shared" si="119"/>
        <v>1291.5</v>
      </c>
      <c r="M144" s="54">
        <f t="shared" si="136"/>
        <v>3194.9999999999995</v>
      </c>
      <c r="N144" s="54">
        <f t="shared" si="137"/>
        <v>495.00000000000006</v>
      </c>
      <c r="O144" s="54">
        <f t="shared" si="138"/>
        <v>1368</v>
      </c>
      <c r="P144" s="54">
        <f t="shared" si="139"/>
        <v>3190.5</v>
      </c>
      <c r="Q144" s="54">
        <f t="shared" si="140"/>
        <v>2659.5</v>
      </c>
      <c r="R144" s="54">
        <f t="shared" si="141"/>
        <v>3832.83</v>
      </c>
      <c r="S144" s="54">
        <f t="shared" si="142"/>
        <v>6880.5</v>
      </c>
      <c r="T144" s="54">
        <f t="shared" si="143"/>
        <v>41167.17</v>
      </c>
      <c r="U144" s="57" t="s">
        <v>54</v>
      </c>
      <c r="V144" s="42"/>
    </row>
    <row r="145" spans="1:22" s="2" customFormat="1" ht="30" customHeight="1" x14ac:dyDescent="0.25">
      <c r="A145" s="55">
        <v>139</v>
      </c>
      <c r="B145" s="63" t="s">
        <v>141</v>
      </c>
      <c r="C145" s="55" t="s">
        <v>322</v>
      </c>
      <c r="D145" s="63" t="s">
        <v>140</v>
      </c>
      <c r="E145" s="63" t="s">
        <v>1</v>
      </c>
      <c r="F145" s="55" t="s">
        <v>304</v>
      </c>
      <c r="G145" s="92" t="s">
        <v>305</v>
      </c>
      <c r="H145" s="92" t="s">
        <v>305</v>
      </c>
      <c r="I145" s="54">
        <v>35000</v>
      </c>
      <c r="J145" s="54">
        <v>0</v>
      </c>
      <c r="K145" s="54">
        <v>25</v>
      </c>
      <c r="L145" s="54">
        <f t="shared" si="119"/>
        <v>1004.5</v>
      </c>
      <c r="M145" s="54">
        <f t="shared" si="136"/>
        <v>2485</v>
      </c>
      <c r="N145" s="54">
        <f t="shared" si="137"/>
        <v>385.00000000000006</v>
      </c>
      <c r="O145" s="54">
        <f t="shared" si="138"/>
        <v>1064</v>
      </c>
      <c r="P145" s="54">
        <f t="shared" si="139"/>
        <v>2481.5</v>
      </c>
      <c r="Q145" s="54">
        <f t="shared" si="140"/>
        <v>2068.5</v>
      </c>
      <c r="R145" s="54">
        <f t="shared" si="141"/>
        <v>2093.5</v>
      </c>
      <c r="S145" s="54">
        <f t="shared" si="142"/>
        <v>5351.5</v>
      </c>
      <c r="T145" s="54">
        <f t="shared" si="143"/>
        <v>32906.5</v>
      </c>
      <c r="U145" s="57" t="s">
        <v>54</v>
      </c>
      <c r="V145" s="42"/>
    </row>
    <row r="146" spans="1:22" s="2" customFormat="1" ht="30" customHeight="1" x14ac:dyDescent="0.25">
      <c r="A146" s="55">
        <v>140</v>
      </c>
      <c r="B146" s="63" t="s">
        <v>199</v>
      </c>
      <c r="C146" s="55" t="s">
        <v>322</v>
      </c>
      <c r="D146" s="63" t="s">
        <v>140</v>
      </c>
      <c r="E146" s="63" t="s">
        <v>116</v>
      </c>
      <c r="F146" s="55" t="s">
        <v>304</v>
      </c>
      <c r="G146" s="92" t="s">
        <v>305</v>
      </c>
      <c r="H146" s="92" t="s">
        <v>305</v>
      </c>
      <c r="I146" s="54">
        <v>30975</v>
      </c>
      <c r="J146" s="54">
        <v>0</v>
      </c>
      <c r="K146" s="54">
        <v>25</v>
      </c>
      <c r="L146" s="54">
        <f t="shared" si="119"/>
        <v>888.98249999999996</v>
      </c>
      <c r="M146" s="54">
        <f t="shared" si="136"/>
        <v>2199.2249999999999</v>
      </c>
      <c r="N146" s="54">
        <f t="shared" si="137"/>
        <v>340.72500000000002</v>
      </c>
      <c r="O146" s="54">
        <f t="shared" si="138"/>
        <v>941.64</v>
      </c>
      <c r="P146" s="54">
        <f t="shared" si="139"/>
        <v>2196.1275000000001</v>
      </c>
      <c r="Q146" s="54">
        <f t="shared" si="140"/>
        <v>1830.6224999999999</v>
      </c>
      <c r="R146" s="54">
        <f t="shared" si="141"/>
        <v>1855.6224999999999</v>
      </c>
      <c r="S146" s="54">
        <f t="shared" si="142"/>
        <v>4736.0774999999994</v>
      </c>
      <c r="T146" s="54">
        <f t="shared" si="143"/>
        <v>29119.377499999999</v>
      </c>
      <c r="U146" s="57" t="s">
        <v>54</v>
      </c>
      <c r="V146" s="42"/>
    </row>
    <row r="147" spans="1:22" s="2" customFormat="1" ht="30" customHeight="1" x14ac:dyDescent="0.25">
      <c r="A147" s="55">
        <v>141</v>
      </c>
      <c r="B147" s="63" t="s">
        <v>213</v>
      </c>
      <c r="C147" s="55" t="s">
        <v>322</v>
      </c>
      <c r="D147" s="64" t="s">
        <v>140</v>
      </c>
      <c r="E147" s="63" t="s">
        <v>214</v>
      </c>
      <c r="F147" s="55" t="s">
        <v>304</v>
      </c>
      <c r="G147" s="92" t="s">
        <v>305</v>
      </c>
      <c r="H147" s="92" t="s">
        <v>305</v>
      </c>
      <c r="I147" s="54">
        <v>28000</v>
      </c>
      <c r="J147" s="54">
        <v>0</v>
      </c>
      <c r="K147" s="54">
        <v>25</v>
      </c>
      <c r="L147" s="54">
        <f t="shared" si="119"/>
        <v>803.6</v>
      </c>
      <c r="M147" s="54">
        <f t="shared" si="136"/>
        <v>1987.9999999999998</v>
      </c>
      <c r="N147" s="54">
        <f t="shared" si="137"/>
        <v>308.00000000000006</v>
      </c>
      <c r="O147" s="54">
        <f t="shared" si="138"/>
        <v>851.2</v>
      </c>
      <c r="P147" s="54">
        <f t="shared" si="139"/>
        <v>1985.2</v>
      </c>
      <c r="Q147" s="54">
        <f t="shared" si="140"/>
        <v>1654.8000000000002</v>
      </c>
      <c r="R147" s="54">
        <f t="shared" si="141"/>
        <v>1679.8000000000002</v>
      </c>
      <c r="S147" s="54">
        <f t="shared" si="142"/>
        <v>4281.2</v>
      </c>
      <c r="T147" s="54">
        <f t="shared" si="143"/>
        <v>26320.2</v>
      </c>
      <c r="U147" s="57" t="s">
        <v>54</v>
      </c>
      <c r="V147" s="42"/>
    </row>
    <row r="148" spans="1:22" s="2" customFormat="1" ht="30" customHeight="1" x14ac:dyDescent="0.25">
      <c r="A148" s="55">
        <v>142</v>
      </c>
      <c r="B148" s="63" t="s">
        <v>263</v>
      </c>
      <c r="C148" s="55" t="s">
        <v>322</v>
      </c>
      <c r="D148" s="64" t="s">
        <v>140</v>
      </c>
      <c r="E148" s="63" t="s">
        <v>112</v>
      </c>
      <c r="F148" s="55" t="s">
        <v>304</v>
      </c>
      <c r="G148" s="92" t="s">
        <v>305</v>
      </c>
      <c r="H148" s="92" t="s">
        <v>305</v>
      </c>
      <c r="I148" s="54">
        <v>40000</v>
      </c>
      <c r="J148" s="54">
        <v>442.65</v>
      </c>
      <c r="K148" s="54">
        <v>25</v>
      </c>
      <c r="L148" s="54">
        <f t="shared" si="119"/>
        <v>1148</v>
      </c>
      <c r="M148" s="54">
        <f t="shared" si="136"/>
        <v>2839.9999999999995</v>
      </c>
      <c r="N148" s="54">
        <f t="shared" si="137"/>
        <v>440.00000000000006</v>
      </c>
      <c r="O148" s="54">
        <f t="shared" si="138"/>
        <v>1216</v>
      </c>
      <c r="P148" s="54">
        <f t="shared" si="139"/>
        <v>2836</v>
      </c>
      <c r="Q148" s="54">
        <f t="shared" si="140"/>
        <v>2364</v>
      </c>
      <c r="R148" s="54">
        <f t="shared" si="141"/>
        <v>2831.65</v>
      </c>
      <c r="S148" s="54">
        <f t="shared" si="142"/>
        <v>6116</v>
      </c>
      <c r="T148" s="54">
        <f t="shared" si="143"/>
        <v>37168.35</v>
      </c>
      <c r="U148" s="57" t="s">
        <v>54</v>
      </c>
      <c r="V148" s="42"/>
    </row>
    <row r="149" spans="1:22" s="2" customFormat="1" ht="30" customHeight="1" x14ac:dyDescent="0.25">
      <c r="A149" s="55">
        <v>143</v>
      </c>
      <c r="B149" s="63" t="s">
        <v>265</v>
      </c>
      <c r="C149" s="55" t="s">
        <v>322</v>
      </c>
      <c r="D149" s="64" t="s">
        <v>264</v>
      </c>
      <c r="E149" s="63" t="s">
        <v>112</v>
      </c>
      <c r="F149" s="55" t="s">
        <v>304</v>
      </c>
      <c r="G149" s="92" t="s">
        <v>305</v>
      </c>
      <c r="H149" s="92" t="s">
        <v>305</v>
      </c>
      <c r="I149" s="54">
        <v>27000</v>
      </c>
      <c r="J149" s="54">
        <v>0</v>
      </c>
      <c r="K149" s="54">
        <v>25</v>
      </c>
      <c r="L149" s="54">
        <f t="shared" si="119"/>
        <v>774.9</v>
      </c>
      <c r="M149" s="54">
        <f t="shared" si="136"/>
        <v>1916.9999999999998</v>
      </c>
      <c r="N149" s="54">
        <f t="shared" si="137"/>
        <v>297.00000000000006</v>
      </c>
      <c r="O149" s="54">
        <f t="shared" si="138"/>
        <v>820.8</v>
      </c>
      <c r="P149" s="54">
        <f t="shared" si="139"/>
        <v>1914.3000000000002</v>
      </c>
      <c r="Q149" s="54">
        <f t="shared" si="140"/>
        <v>1595.6999999999998</v>
      </c>
      <c r="R149" s="54">
        <f t="shared" si="141"/>
        <v>1620.6999999999998</v>
      </c>
      <c r="S149" s="54">
        <f t="shared" si="142"/>
        <v>4128.3</v>
      </c>
      <c r="T149" s="54">
        <f t="shared" si="143"/>
        <v>25379.3</v>
      </c>
      <c r="U149" s="57" t="s">
        <v>54</v>
      </c>
      <c r="V149" s="42"/>
    </row>
    <row r="150" spans="1:22" s="2" customFormat="1" ht="30" customHeight="1" x14ac:dyDescent="0.25">
      <c r="A150" s="55">
        <v>144</v>
      </c>
      <c r="B150" s="63" t="s">
        <v>200</v>
      </c>
      <c r="C150" s="55" t="s">
        <v>322</v>
      </c>
      <c r="D150" s="63" t="s">
        <v>142</v>
      </c>
      <c r="E150" s="63" t="s">
        <v>116</v>
      </c>
      <c r="F150" s="55" t="s">
        <v>304</v>
      </c>
      <c r="G150" s="92" t="s">
        <v>305</v>
      </c>
      <c r="H150" s="92" t="s">
        <v>305</v>
      </c>
      <c r="I150" s="54">
        <v>30975</v>
      </c>
      <c r="J150" s="54">
        <v>0</v>
      </c>
      <c r="K150" s="54">
        <v>25</v>
      </c>
      <c r="L150" s="54">
        <f t="shared" si="119"/>
        <v>888.98249999999996</v>
      </c>
      <c r="M150" s="54">
        <f t="shared" si="136"/>
        <v>2199.2249999999999</v>
      </c>
      <c r="N150" s="54">
        <f t="shared" si="137"/>
        <v>340.72500000000002</v>
      </c>
      <c r="O150" s="54">
        <f t="shared" si="138"/>
        <v>941.64</v>
      </c>
      <c r="P150" s="54">
        <f t="shared" si="139"/>
        <v>2196.1275000000001</v>
      </c>
      <c r="Q150" s="54">
        <f t="shared" si="140"/>
        <v>1830.6224999999999</v>
      </c>
      <c r="R150" s="54">
        <f t="shared" si="141"/>
        <v>1855.6224999999999</v>
      </c>
      <c r="S150" s="54">
        <f t="shared" si="142"/>
        <v>4736.0774999999994</v>
      </c>
      <c r="T150" s="54">
        <f t="shared" si="143"/>
        <v>29119.377499999999</v>
      </c>
      <c r="U150" s="57" t="s">
        <v>54</v>
      </c>
      <c r="V150" s="42"/>
    </row>
    <row r="151" spans="1:22" s="2" customFormat="1" ht="30" customHeight="1" x14ac:dyDescent="0.25">
      <c r="A151" s="55">
        <v>145</v>
      </c>
      <c r="B151" s="63" t="s">
        <v>143</v>
      </c>
      <c r="C151" s="55" t="s">
        <v>323</v>
      </c>
      <c r="D151" s="63" t="s">
        <v>142</v>
      </c>
      <c r="E151" s="63" t="s">
        <v>15</v>
      </c>
      <c r="F151" s="55" t="s">
        <v>304</v>
      </c>
      <c r="G151" s="92" t="s">
        <v>305</v>
      </c>
      <c r="H151" s="92" t="s">
        <v>305</v>
      </c>
      <c r="I151" s="54">
        <v>30000</v>
      </c>
      <c r="J151" s="54">
        <v>0</v>
      </c>
      <c r="K151" s="54">
        <v>25</v>
      </c>
      <c r="L151" s="54">
        <f t="shared" si="119"/>
        <v>861</v>
      </c>
      <c r="M151" s="54">
        <f t="shared" si="136"/>
        <v>2130</v>
      </c>
      <c r="N151" s="54">
        <f t="shared" si="137"/>
        <v>330.00000000000006</v>
      </c>
      <c r="O151" s="54">
        <f t="shared" si="138"/>
        <v>912</v>
      </c>
      <c r="P151" s="54">
        <f t="shared" si="139"/>
        <v>2127</v>
      </c>
      <c r="Q151" s="54">
        <f t="shared" si="140"/>
        <v>1773</v>
      </c>
      <c r="R151" s="54">
        <f t="shared" si="141"/>
        <v>1798</v>
      </c>
      <c r="S151" s="54">
        <f t="shared" si="142"/>
        <v>4587</v>
      </c>
      <c r="T151" s="54">
        <f t="shared" si="143"/>
        <v>28202</v>
      </c>
      <c r="U151" s="57" t="s">
        <v>54</v>
      </c>
      <c r="V151" s="42"/>
    </row>
    <row r="152" spans="1:22" s="2" customFormat="1" ht="30" customHeight="1" x14ac:dyDescent="0.25">
      <c r="A152" s="55">
        <v>146</v>
      </c>
      <c r="B152" s="63" t="s">
        <v>201</v>
      </c>
      <c r="C152" s="55" t="s">
        <v>322</v>
      </c>
      <c r="D152" s="63" t="s">
        <v>142</v>
      </c>
      <c r="E152" s="63" t="s">
        <v>112</v>
      </c>
      <c r="F152" s="55" t="s">
        <v>304</v>
      </c>
      <c r="G152" s="92" t="s">
        <v>305</v>
      </c>
      <c r="H152" s="92" t="s">
        <v>305</v>
      </c>
      <c r="I152" s="54">
        <v>27000</v>
      </c>
      <c r="J152" s="54">
        <v>0</v>
      </c>
      <c r="K152" s="54">
        <v>25</v>
      </c>
      <c r="L152" s="54">
        <f t="shared" si="119"/>
        <v>774.9</v>
      </c>
      <c r="M152" s="54">
        <f t="shared" si="136"/>
        <v>1916.9999999999998</v>
      </c>
      <c r="N152" s="54">
        <f t="shared" si="137"/>
        <v>297.00000000000006</v>
      </c>
      <c r="O152" s="54">
        <f t="shared" si="138"/>
        <v>820.8</v>
      </c>
      <c r="P152" s="54">
        <f t="shared" si="139"/>
        <v>1914.3000000000002</v>
      </c>
      <c r="Q152" s="54">
        <f t="shared" si="140"/>
        <v>1595.6999999999998</v>
      </c>
      <c r="R152" s="54">
        <f t="shared" si="141"/>
        <v>1620.6999999999998</v>
      </c>
      <c r="S152" s="54">
        <f t="shared" si="142"/>
        <v>4128.3</v>
      </c>
      <c r="T152" s="54">
        <f t="shared" si="143"/>
        <v>25379.3</v>
      </c>
      <c r="U152" s="57" t="s">
        <v>54</v>
      </c>
      <c r="V152" s="42"/>
    </row>
    <row r="153" spans="1:22" s="2" customFormat="1" ht="30" customHeight="1" x14ac:dyDescent="0.25">
      <c r="A153" s="55">
        <v>147</v>
      </c>
      <c r="B153" s="63" t="s">
        <v>266</v>
      </c>
      <c r="C153" s="55" t="s">
        <v>322</v>
      </c>
      <c r="D153" s="63" t="s">
        <v>142</v>
      </c>
      <c r="E153" s="63" t="s">
        <v>15</v>
      </c>
      <c r="F153" s="55" t="s">
        <v>304</v>
      </c>
      <c r="G153" s="92" t="s">
        <v>305</v>
      </c>
      <c r="H153" s="92" t="s">
        <v>305</v>
      </c>
      <c r="I153" s="54">
        <v>45000</v>
      </c>
      <c r="J153" s="54">
        <v>1148.33</v>
      </c>
      <c r="K153" s="54">
        <v>25</v>
      </c>
      <c r="L153" s="54">
        <f t="shared" si="119"/>
        <v>1291.5</v>
      </c>
      <c r="M153" s="54">
        <f t="shared" si="136"/>
        <v>3194.9999999999995</v>
      </c>
      <c r="N153" s="54">
        <f t="shared" si="137"/>
        <v>495.00000000000006</v>
      </c>
      <c r="O153" s="54">
        <f t="shared" si="138"/>
        <v>1368</v>
      </c>
      <c r="P153" s="54">
        <f t="shared" si="139"/>
        <v>3190.5</v>
      </c>
      <c r="Q153" s="54">
        <f t="shared" si="140"/>
        <v>2659.5</v>
      </c>
      <c r="R153" s="54">
        <f t="shared" si="141"/>
        <v>3832.83</v>
      </c>
      <c r="S153" s="54">
        <f t="shared" si="142"/>
        <v>6880.5</v>
      </c>
      <c r="T153" s="54">
        <f t="shared" si="143"/>
        <v>41167.17</v>
      </c>
      <c r="U153" s="57" t="s">
        <v>54</v>
      </c>
      <c r="V153" s="42"/>
    </row>
    <row r="154" spans="1:22" s="2" customFormat="1" ht="30" customHeight="1" x14ac:dyDescent="0.25">
      <c r="A154" s="55">
        <v>148</v>
      </c>
      <c r="B154" s="63" t="s">
        <v>302</v>
      </c>
      <c r="C154" s="55" t="s">
        <v>322</v>
      </c>
      <c r="D154" s="63" t="s">
        <v>142</v>
      </c>
      <c r="E154" s="63" t="s">
        <v>1</v>
      </c>
      <c r="F154" s="55" t="s">
        <v>304</v>
      </c>
      <c r="G154" s="92" t="s">
        <v>305</v>
      </c>
      <c r="H154" s="92" t="s">
        <v>305</v>
      </c>
      <c r="I154" s="54">
        <v>35000</v>
      </c>
      <c r="J154" s="54">
        <v>0</v>
      </c>
      <c r="K154" s="54">
        <v>25</v>
      </c>
      <c r="L154" s="54">
        <f t="shared" si="119"/>
        <v>1004.5</v>
      </c>
      <c r="M154" s="54">
        <f t="shared" si="136"/>
        <v>2485</v>
      </c>
      <c r="N154" s="54">
        <f t="shared" si="137"/>
        <v>385.00000000000006</v>
      </c>
      <c r="O154" s="54">
        <f t="shared" si="138"/>
        <v>1064</v>
      </c>
      <c r="P154" s="54">
        <f t="shared" si="139"/>
        <v>2481.5</v>
      </c>
      <c r="Q154" s="54">
        <f t="shared" si="140"/>
        <v>2068.5</v>
      </c>
      <c r="R154" s="54">
        <f t="shared" si="141"/>
        <v>2093.5</v>
      </c>
      <c r="S154" s="54">
        <f t="shared" si="142"/>
        <v>5351.5</v>
      </c>
      <c r="T154" s="54">
        <f t="shared" si="143"/>
        <v>32906.5</v>
      </c>
      <c r="U154" s="57" t="s">
        <v>54</v>
      </c>
      <c r="V154" s="42"/>
    </row>
    <row r="155" spans="1:22" s="2" customFormat="1" ht="30" customHeight="1" x14ac:dyDescent="0.25">
      <c r="A155" s="55">
        <v>149</v>
      </c>
      <c r="B155" s="63" t="s">
        <v>145</v>
      </c>
      <c r="C155" s="55" t="s">
        <v>323</v>
      </c>
      <c r="D155" s="63" t="s">
        <v>144</v>
      </c>
      <c r="E155" s="63" t="s">
        <v>116</v>
      </c>
      <c r="F155" s="55" t="s">
        <v>304</v>
      </c>
      <c r="G155" s="92" t="s">
        <v>305</v>
      </c>
      <c r="H155" s="92" t="s">
        <v>305</v>
      </c>
      <c r="I155" s="54">
        <v>30975</v>
      </c>
      <c r="J155" s="54">
        <v>0</v>
      </c>
      <c r="K155" s="54">
        <v>25</v>
      </c>
      <c r="L155" s="54">
        <f t="shared" si="119"/>
        <v>888.98249999999996</v>
      </c>
      <c r="M155" s="54">
        <f t="shared" si="136"/>
        <v>2199.2249999999999</v>
      </c>
      <c r="N155" s="54">
        <f t="shared" si="137"/>
        <v>340.72500000000002</v>
      </c>
      <c r="O155" s="54">
        <f t="shared" si="138"/>
        <v>941.64</v>
      </c>
      <c r="P155" s="54">
        <f t="shared" si="139"/>
        <v>2196.1275000000001</v>
      </c>
      <c r="Q155" s="54">
        <f t="shared" si="140"/>
        <v>1830.6224999999999</v>
      </c>
      <c r="R155" s="54">
        <f t="shared" si="141"/>
        <v>1855.6224999999999</v>
      </c>
      <c r="S155" s="54">
        <f t="shared" si="142"/>
        <v>4736.0774999999994</v>
      </c>
      <c r="T155" s="54">
        <f t="shared" si="143"/>
        <v>29119.377499999999</v>
      </c>
      <c r="U155" s="57" t="s">
        <v>54</v>
      </c>
      <c r="V155" s="42"/>
    </row>
    <row r="156" spans="1:22" s="2" customFormat="1" ht="30" customHeight="1" x14ac:dyDescent="0.25">
      <c r="A156" s="55">
        <v>150</v>
      </c>
      <c r="B156" s="63" t="s">
        <v>146</v>
      </c>
      <c r="C156" s="55" t="s">
        <v>323</v>
      </c>
      <c r="D156" s="63" t="s">
        <v>144</v>
      </c>
      <c r="E156" s="63" t="s">
        <v>116</v>
      </c>
      <c r="F156" s="55" t="s">
        <v>304</v>
      </c>
      <c r="G156" s="92" t="s">
        <v>305</v>
      </c>
      <c r="H156" s="92" t="s">
        <v>305</v>
      </c>
      <c r="I156" s="54">
        <v>30975</v>
      </c>
      <c r="J156" s="54">
        <v>0</v>
      </c>
      <c r="K156" s="54">
        <v>25</v>
      </c>
      <c r="L156" s="54">
        <f t="shared" si="119"/>
        <v>888.98249999999996</v>
      </c>
      <c r="M156" s="54">
        <f t="shared" si="136"/>
        <v>2199.2249999999999</v>
      </c>
      <c r="N156" s="54">
        <f t="shared" si="137"/>
        <v>340.72500000000002</v>
      </c>
      <c r="O156" s="54">
        <f t="shared" si="138"/>
        <v>941.64</v>
      </c>
      <c r="P156" s="54">
        <f t="shared" si="139"/>
        <v>2196.1275000000001</v>
      </c>
      <c r="Q156" s="54">
        <f t="shared" si="140"/>
        <v>1830.6224999999999</v>
      </c>
      <c r="R156" s="54">
        <f t="shared" si="141"/>
        <v>1855.6224999999999</v>
      </c>
      <c r="S156" s="54">
        <f t="shared" si="142"/>
        <v>4736.0774999999994</v>
      </c>
      <c r="T156" s="54">
        <f t="shared" si="143"/>
        <v>29119.377499999999</v>
      </c>
      <c r="U156" s="57" t="s">
        <v>54</v>
      </c>
      <c r="V156" s="42"/>
    </row>
    <row r="157" spans="1:22" s="2" customFormat="1" ht="30" customHeight="1" x14ac:dyDescent="0.25">
      <c r="A157" s="55">
        <v>151</v>
      </c>
      <c r="B157" s="63" t="s">
        <v>147</v>
      </c>
      <c r="C157" s="55" t="s">
        <v>323</v>
      </c>
      <c r="D157" s="63" t="s">
        <v>144</v>
      </c>
      <c r="E157" s="63" t="s">
        <v>52</v>
      </c>
      <c r="F157" s="55" t="s">
        <v>304</v>
      </c>
      <c r="G157" s="92" t="s">
        <v>305</v>
      </c>
      <c r="H157" s="92" t="s">
        <v>305</v>
      </c>
      <c r="I157" s="54">
        <v>40000</v>
      </c>
      <c r="J157" s="54">
        <v>442.65</v>
      </c>
      <c r="K157" s="54">
        <v>25</v>
      </c>
      <c r="L157" s="54">
        <f t="shared" si="119"/>
        <v>1148</v>
      </c>
      <c r="M157" s="54">
        <f t="shared" si="136"/>
        <v>2839.9999999999995</v>
      </c>
      <c r="N157" s="54">
        <f t="shared" si="137"/>
        <v>440.00000000000006</v>
      </c>
      <c r="O157" s="54">
        <f t="shared" si="138"/>
        <v>1216</v>
      </c>
      <c r="P157" s="54">
        <f t="shared" si="139"/>
        <v>2836</v>
      </c>
      <c r="Q157" s="54">
        <f t="shared" si="140"/>
        <v>2364</v>
      </c>
      <c r="R157" s="54">
        <f t="shared" si="141"/>
        <v>2831.65</v>
      </c>
      <c r="S157" s="54">
        <f t="shared" si="142"/>
        <v>6116</v>
      </c>
      <c r="T157" s="54">
        <f t="shared" si="143"/>
        <v>37168.35</v>
      </c>
      <c r="U157" s="57" t="s">
        <v>54</v>
      </c>
      <c r="V157" s="42"/>
    </row>
    <row r="158" spans="1:22" s="2" customFormat="1" ht="30" customHeight="1" x14ac:dyDescent="0.25">
      <c r="A158" s="55">
        <v>152</v>
      </c>
      <c r="B158" s="63" t="s">
        <v>148</v>
      </c>
      <c r="C158" s="55" t="s">
        <v>322</v>
      </c>
      <c r="D158" s="63" t="s">
        <v>144</v>
      </c>
      <c r="E158" s="63" t="s">
        <v>116</v>
      </c>
      <c r="F158" s="55" t="s">
        <v>304</v>
      </c>
      <c r="G158" s="92" t="s">
        <v>305</v>
      </c>
      <c r="H158" s="92" t="s">
        <v>305</v>
      </c>
      <c r="I158" s="54">
        <v>30975</v>
      </c>
      <c r="J158" s="54">
        <v>0</v>
      </c>
      <c r="K158" s="54">
        <v>25</v>
      </c>
      <c r="L158" s="54">
        <f t="shared" si="119"/>
        <v>888.98249999999996</v>
      </c>
      <c r="M158" s="54">
        <f t="shared" si="136"/>
        <v>2199.2249999999999</v>
      </c>
      <c r="N158" s="54">
        <f t="shared" si="137"/>
        <v>340.72500000000002</v>
      </c>
      <c r="O158" s="54">
        <f t="shared" si="138"/>
        <v>941.64</v>
      </c>
      <c r="P158" s="54">
        <f t="shared" si="139"/>
        <v>2196.1275000000001</v>
      </c>
      <c r="Q158" s="54">
        <f t="shared" si="140"/>
        <v>1830.6224999999999</v>
      </c>
      <c r="R158" s="54">
        <f t="shared" si="141"/>
        <v>1855.6224999999999</v>
      </c>
      <c r="S158" s="54">
        <f t="shared" si="142"/>
        <v>4736.0774999999994</v>
      </c>
      <c r="T158" s="54">
        <f t="shared" si="143"/>
        <v>29119.377499999999</v>
      </c>
      <c r="U158" s="57" t="s">
        <v>54</v>
      </c>
      <c r="V158" s="42"/>
    </row>
    <row r="159" spans="1:22" s="2" customFormat="1" ht="30" customHeight="1" x14ac:dyDescent="0.25">
      <c r="A159" s="55">
        <v>153</v>
      </c>
      <c r="B159" s="63" t="s">
        <v>202</v>
      </c>
      <c r="C159" s="55" t="s">
        <v>323</v>
      </c>
      <c r="D159" s="63" t="s">
        <v>144</v>
      </c>
      <c r="E159" s="63" t="s">
        <v>116</v>
      </c>
      <c r="F159" s="55" t="s">
        <v>304</v>
      </c>
      <c r="G159" s="92" t="s">
        <v>305</v>
      </c>
      <c r="H159" s="92" t="s">
        <v>305</v>
      </c>
      <c r="I159" s="54">
        <v>30975</v>
      </c>
      <c r="J159" s="54">
        <v>0</v>
      </c>
      <c r="K159" s="54">
        <v>25</v>
      </c>
      <c r="L159" s="54">
        <f t="shared" si="119"/>
        <v>888.98249999999996</v>
      </c>
      <c r="M159" s="54">
        <f t="shared" si="136"/>
        <v>2199.2249999999999</v>
      </c>
      <c r="N159" s="54">
        <f t="shared" si="137"/>
        <v>340.72500000000002</v>
      </c>
      <c r="O159" s="54">
        <f t="shared" si="138"/>
        <v>941.64</v>
      </c>
      <c r="P159" s="54">
        <f t="shared" si="139"/>
        <v>2196.1275000000001</v>
      </c>
      <c r="Q159" s="54">
        <f t="shared" si="140"/>
        <v>1830.6224999999999</v>
      </c>
      <c r="R159" s="54">
        <f t="shared" si="141"/>
        <v>1855.6224999999999</v>
      </c>
      <c r="S159" s="54">
        <f t="shared" si="142"/>
        <v>4736.0774999999994</v>
      </c>
      <c r="T159" s="54">
        <f t="shared" si="143"/>
        <v>29119.377499999999</v>
      </c>
      <c r="U159" s="57" t="s">
        <v>54</v>
      </c>
      <c r="V159" s="42"/>
    </row>
    <row r="160" spans="1:22" s="2" customFormat="1" ht="30" customHeight="1" x14ac:dyDescent="0.25">
      <c r="A160" s="55">
        <v>154</v>
      </c>
      <c r="B160" s="63" t="s">
        <v>208</v>
      </c>
      <c r="C160" s="55" t="s">
        <v>323</v>
      </c>
      <c r="D160" s="63" t="s">
        <v>144</v>
      </c>
      <c r="E160" s="63" t="s">
        <v>1</v>
      </c>
      <c r="F160" s="55" t="s">
        <v>304</v>
      </c>
      <c r="G160" s="92" t="s">
        <v>305</v>
      </c>
      <c r="H160" s="92" t="s">
        <v>305</v>
      </c>
      <c r="I160" s="54">
        <v>35000</v>
      </c>
      <c r="J160" s="54">
        <v>0</v>
      </c>
      <c r="K160" s="54">
        <v>25</v>
      </c>
      <c r="L160" s="54">
        <f t="shared" si="119"/>
        <v>1004.5</v>
      </c>
      <c r="M160" s="54">
        <f t="shared" si="136"/>
        <v>2485</v>
      </c>
      <c r="N160" s="54">
        <f t="shared" si="137"/>
        <v>385.00000000000006</v>
      </c>
      <c r="O160" s="54">
        <f t="shared" si="138"/>
        <v>1064</v>
      </c>
      <c r="P160" s="54">
        <f t="shared" si="139"/>
        <v>2481.5</v>
      </c>
      <c r="Q160" s="54">
        <f t="shared" si="140"/>
        <v>2068.5</v>
      </c>
      <c r="R160" s="54">
        <f t="shared" si="141"/>
        <v>2093.5</v>
      </c>
      <c r="S160" s="54">
        <f t="shared" si="142"/>
        <v>5351.5</v>
      </c>
      <c r="T160" s="54">
        <f t="shared" si="143"/>
        <v>32906.5</v>
      </c>
      <c r="U160" s="57" t="s">
        <v>54</v>
      </c>
      <c r="V160" s="42"/>
    </row>
    <row r="161" spans="1:72" s="2" customFormat="1" ht="30" customHeight="1" x14ac:dyDescent="0.25">
      <c r="A161" s="55">
        <v>155</v>
      </c>
      <c r="B161" s="63" t="s">
        <v>203</v>
      </c>
      <c r="C161" s="55" t="s">
        <v>323</v>
      </c>
      <c r="D161" s="63" t="s">
        <v>144</v>
      </c>
      <c r="E161" s="63" t="s">
        <v>116</v>
      </c>
      <c r="F161" s="55" t="s">
        <v>304</v>
      </c>
      <c r="G161" s="92" t="s">
        <v>305</v>
      </c>
      <c r="H161" s="92" t="s">
        <v>305</v>
      </c>
      <c r="I161" s="54">
        <v>30975</v>
      </c>
      <c r="J161" s="54">
        <v>0</v>
      </c>
      <c r="K161" s="54">
        <v>25</v>
      </c>
      <c r="L161" s="54">
        <f t="shared" si="119"/>
        <v>888.98249999999996</v>
      </c>
      <c r="M161" s="54">
        <f t="shared" si="136"/>
        <v>2199.2249999999999</v>
      </c>
      <c r="N161" s="54">
        <f t="shared" si="137"/>
        <v>340.72500000000002</v>
      </c>
      <c r="O161" s="54">
        <f t="shared" si="138"/>
        <v>941.64</v>
      </c>
      <c r="P161" s="54">
        <f t="shared" si="139"/>
        <v>2196.1275000000001</v>
      </c>
      <c r="Q161" s="54">
        <f t="shared" si="140"/>
        <v>1830.6224999999999</v>
      </c>
      <c r="R161" s="54">
        <f t="shared" si="141"/>
        <v>1855.6224999999999</v>
      </c>
      <c r="S161" s="54">
        <f t="shared" si="142"/>
        <v>4736.0774999999994</v>
      </c>
      <c r="T161" s="54">
        <f t="shared" si="143"/>
        <v>29119.377499999999</v>
      </c>
      <c r="U161" s="57" t="s">
        <v>54</v>
      </c>
      <c r="V161" s="42"/>
    </row>
    <row r="162" spans="1:72" s="2" customFormat="1" ht="30" customHeight="1" x14ac:dyDescent="0.25">
      <c r="A162" s="55">
        <v>156</v>
      </c>
      <c r="B162" s="63" t="s">
        <v>267</v>
      </c>
      <c r="C162" s="55" t="s">
        <v>323</v>
      </c>
      <c r="D162" s="63" t="s">
        <v>144</v>
      </c>
      <c r="E162" s="63" t="s">
        <v>52</v>
      </c>
      <c r="F162" s="55" t="s">
        <v>304</v>
      </c>
      <c r="G162" s="92" t="s">
        <v>305</v>
      </c>
      <c r="H162" s="92" t="s">
        <v>305</v>
      </c>
      <c r="I162" s="54">
        <v>34000</v>
      </c>
      <c r="J162" s="54">
        <v>0</v>
      </c>
      <c r="K162" s="54">
        <v>25</v>
      </c>
      <c r="L162" s="54">
        <f t="shared" si="119"/>
        <v>975.8</v>
      </c>
      <c r="M162" s="54">
        <f t="shared" si="136"/>
        <v>2414</v>
      </c>
      <c r="N162" s="54">
        <f t="shared" si="137"/>
        <v>374.00000000000006</v>
      </c>
      <c r="O162" s="54">
        <f t="shared" si="138"/>
        <v>1033.5999999999999</v>
      </c>
      <c r="P162" s="54">
        <f t="shared" si="139"/>
        <v>2410.6000000000004</v>
      </c>
      <c r="Q162" s="54">
        <f t="shared" si="140"/>
        <v>2009.3999999999999</v>
      </c>
      <c r="R162" s="54">
        <f t="shared" si="141"/>
        <v>2034.3999999999999</v>
      </c>
      <c r="S162" s="54">
        <f t="shared" si="142"/>
        <v>5198.6000000000004</v>
      </c>
      <c r="T162" s="54">
        <f t="shared" si="143"/>
        <v>31965.599999999999</v>
      </c>
      <c r="U162" s="57" t="s">
        <v>54</v>
      </c>
      <c r="V162" s="42"/>
    </row>
    <row r="163" spans="1:72" s="2" customFormat="1" ht="30" customHeight="1" x14ac:dyDescent="0.25">
      <c r="A163" s="55">
        <v>157</v>
      </c>
      <c r="B163" s="63" t="s">
        <v>303</v>
      </c>
      <c r="C163" s="55" t="s">
        <v>323</v>
      </c>
      <c r="D163" s="63" t="s">
        <v>144</v>
      </c>
      <c r="E163" s="63" t="s">
        <v>112</v>
      </c>
      <c r="F163" s="55" t="s">
        <v>304</v>
      </c>
      <c r="G163" s="92" t="s">
        <v>305</v>
      </c>
      <c r="H163" s="92" t="s">
        <v>305</v>
      </c>
      <c r="I163" s="54">
        <v>40000</v>
      </c>
      <c r="J163" s="54">
        <v>442.65</v>
      </c>
      <c r="K163" s="54">
        <v>25</v>
      </c>
      <c r="L163" s="54">
        <f t="shared" si="119"/>
        <v>1148</v>
      </c>
      <c r="M163" s="54">
        <f t="shared" si="136"/>
        <v>2839.9999999999995</v>
      </c>
      <c r="N163" s="54">
        <f t="shared" si="137"/>
        <v>440.00000000000006</v>
      </c>
      <c r="O163" s="54">
        <f t="shared" si="138"/>
        <v>1216</v>
      </c>
      <c r="P163" s="54">
        <f t="shared" si="139"/>
        <v>2836</v>
      </c>
      <c r="Q163" s="54">
        <f t="shared" si="140"/>
        <v>2364</v>
      </c>
      <c r="R163" s="54">
        <f t="shared" si="141"/>
        <v>2831.65</v>
      </c>
      <c r="S163" s="54">
        <f t="shared" si="142"/>
        <v>6116</v>
      </c>
      <c r="T163" s="54">
        <f t="shared" si="143"/>
        <v>37168.35</v>
      </c>
      <c r="U163" s="57" t="s">
        <v>54</v>
      </c>
      <c r="V163" s="42"/>
    </row>
    <row r="164" spans="1:72" s="2" customFormat="1" ht="30" customHeight="1" x14ac:dyDescent="0.25">
      <c r="A164" s="55">
        <v>158</v>
      </c>
      <c r="B164" s="63" t="s">
        <v>332</v>
      </c>
      <c r="C164" s="55" t="s">
        <v>322</v>
      </c>
      <c r="D164" s="63" t="s">
        <v>218</v>
      </c>
      <c r="E164" s="63" t="s">
        <v>1</v>
      </c>
      <c r="F164" s="55" t="s">
        <v>304</v>
      </c>
      <c r="G164" s="92" t="s">
        <v>305</v>
      </c>
      <c r="H164" s="92" t="s">
        <v>305</v>
      </c>
      <c r="I164" s="54">
        <v>35000</v>
      </c>
      <c r="J164" s="54">
        <v>0</v>
      </c>
      <c r="K164" s="54">
        <v>25</v>
      </c>
      <c r="L164" s="54">
        <f t="shared" si="119"/>
        <v>1004.5</v>
      </c>
      <c r="M164" s="54">
        <f t="shared" si="136"/>
        <v>2485</v>
      </c>
      <c r="N164" s="54">
        <f t="shared" si="137"/>
        <v>385.00000000000006</v>
      </c>
      <c r="O164" s="54">
        <f t="shared" si="138"/>
        <v>1064</v>
      </c>
      <c r="P164" s="54">
        <f t="shared" si="139"/>
        <v>2481.5</v>
      </c>
      <c r="Q164" s="54">
        <f t="shared" si="140"/>
        <v>2068.5</v>
      </c>
      <c r="R164" s="54">
        <f t="shared" si="141"/>
        <v>2093.5</v>
      </c>
      <c r="S164" s="54">
        <f t="shared" si="142"/>
        <v>5351.5</v>
      </c>
      <c r="T164" s="54">
        <f t="shared" si="143"/>
        <v>32906.5</v>
      </c>
      <c r="U164" s="57" t="s">
        <v>54</v>
      </c>
      <c r="V164" s="42"/>
    </row>
    <row r="165" spans="1:72" s="2" customFormat="1" ht="30" customHeight="1" x14ac:dyDescent="0.25">
      <c r="A165" s="55">
        <v>159</v>
      </c>
      <c r="B165" s="63" t="s">
        <v>150</v>
      </c>
      <c r="C165" s="55" t="s">
        <v>323</v>
      </c>
      <c r="D165" s="63" t="s">
        <v>149</v>
      </c>
      <c r="E165" s="63" t="s">
        <v>116</v>
      </c>
      <c r="F165" s="55" t="s">
        <v>304</v>
      </c>
      <c r="G165" s="92" t="s">
        <v>305</v>
      </c>
      <c r="H165" s="92" t="s">
        <v>305</v>
      </c>
      <c r="I165" s="54">
        <v>30975</v>
      </c>
      <c r="J165" s="54">
        <v>0</v>
      </c>
      <c r="K165" s="54">
        <v>25</v>
      </c>
      <c r="L165" s="54">
        <f t="shared" si="119"/>
        <v>888.98249999999996</v>
      </c>
      <c r="M165" s="54">
        <f t="shared" si="136"/>
        <v>2199.2249999999999</v>
      </c>
      <c r="N165" s="54">
        <f t="shared" si="137"/>
        <v>340.72500000000002</v>
      </c>
      <c r="O165" s="54">
        <f t="shared" si="138"/>
        <v>941.64</v>
      </c>
      <c r="P165" s="54">
        <f t="shared" si="139"/>
        <v>2196.1275000000001</v>
      </c>
      <c r="Q165" s="54">
        <f t="shared" si="140"/>
        <v>1830.6224999999999</v>
      </c>
      <c r="R165" s="54">
        <f t="shared" si="141"/>
        <v>1855.6224999999999</v>
      </c>
      <c r="S165" s="54">
        <f t="shared" si="142"/>
        <v>4736.0774999999994</v>
      </c>
      <c r="T165" s="54">
        <f t="shared" si="143"/>
        <v>29119.377499999999</v>
      </c>
      <c r="U165" s="57" t="s">
        <v>54</v>
      </c>
      <c r="V165" s="42"/>
    </row>
    <row r="166" spans="1:72" s="2" customFormat="1" ht="30" customHeight="1" x14ac:dyDescent="0.25">
      <c r="A166" s="55">
        <v>160</v>
      </c>
      <c r="B166" s="63" t="s">
        <v>151</v>
      </c>
      <c r="C166" s="55" t="s">
        <v>323</v>
      </c>
      <c r="D166" s="63" t="s">
        <v>149</v>
      </c>
      <c r="E166" s="63" t="s">
        <v>116</v>
      </c>
      <c r="F166" s="55" t="s">
        <v>304</v>
      </c>
      <c r="G166" s="92" t="s">
        <v>305</v>
      </c>
      <c r="H166" s="92" t="s">
        <v>305</v>
      </c>
      <c r="I166" s="54">
        <v>30975</v>
      </c>
      <c r="J166" s="54">
        <v>0</v>
      </c>
      <c r="K166" s="54">
        <v>25</v>
      </c>
      <c r="L166" s="54">
        <f t="shared" si="119"/>
        <v>888.98249999999996</v>
      </c>
      <c r="M166" s="54">
        <f t="shared" si="136"/>
        <v>2199.2249999999999</v>
      </c>
      <c r="N166" s="54">
        <f t="shared" si="137"/>
        <v>340.72500000000002</v>
      </c>
      <c r="O166" s="54">
        <f t="shared" si="138"/>
        <v>941.64</v>
      </c>
      <c r="P166" s="54">
        <f t="shared" si="139"/>
        <v>2196.1275000000001</v>
      </c>
      <c r="Q166" s="54">
        <f t="shared" si="140"/>
        <v>1830.6224999999999</v>
      </c>
      <c r="R166" s="54">
        <f t="shared" si="141"/>
        <v>1855.6224999999999</v>
      </c>
      <c r="S166" s="54">
        <f t="shared" si="142"/>
        <v>4736.0774999999994</v>
      </c>
      <c r="T166" s="54">
        <f t="shared" si="143"/>
        <v>29119.377499999999</v>
      </c>
      <c r="U166" s="57" t="s">
        <v>54</v>
      </c>
      <c r="V166" s="42"/>
    </row>
    <row r="167" spans="1:72" s="2" customFormat="1" ht="30" customHeight="1" x14ac:dyDescent="0.25">
      <c r="A167" s="55">
        <v>161</v>
      </c>
      <c r="B167" s="63" t="s">
        <v>204</v>
      </c>
      <c r="C167" s="55" t="s">
        <v>323</v>
      </c>
      <c r="D167" s="63" t="s">
        <v>149</v>
      </c>
      <c r="E167" s="63" t="s">
        <v>116</v>
      </c>
      <c r="F167" s="55" t="s">
        <v>304</v>
      </c>
      <c r="G167" s="92" t="s">
        <v>305</v>
      </c>
      <c r="H167" s="92" t="s">
        <v>305</v>
      </c>
      <c r="I167" s="54">
        <v>30975</v>
      </c>
      <c r="J167" s="54">
        <v>0</v>
      </c>
      <c r="K167" s="54">
        <v>25</v>
      </c>
      <c r="L167" s="54">
        <f t="shared" si="119"/>
        <v>888.98249999999996</v>
      </c>
      <c r="M167" s="54">
        <f t="shared" si="136"/>
        <v>2199.2249999999999</v>
      </c>
      <c r="N167" s="54">
        <f t="shared" si="137"/>
        <v>340.72500000000002</v>
      </c>
      <c r="O167" s="54">
        <f t="shared" si="138"/>
        <v>941.64</v>
      </c>
      <c r="P167" s="54">
        <f t="shared" si="139"/>
        <v>2196.1275000000001</v>
      </c>
      <c r="Q167" s="54">
        <f t="shared" si="140"/>
        <v>1830.6224999999999</v>
      </c>
      <c r="R167" s="54">
        <f t="shared" si="141"/>
        <v>1855.6224999999999</v>
      </c>
      <c r="S167" s="54">
        <f t="shared" si="142"/>
        <v>4736.0774999999994</v>
      </c>
      <c r="T167" s="54">
        <f t="shared" si="143"/>
        <v>29119.377499999999</v>
      </c>
      <c r="U167" s="57" t="s">
        <v>54</v>
      </c>
      <c r="V167" s="42"/>
    </row>
    <row r="168" spans="1:72" s="2" customFormat="1" ht="30" customHeight="1" x14ac:dyDescent="0.25">
      <c r="A168" s="55">
        <v>162</v>
      </c>
      <c r="B168" s="63" t="s">
        <v>268</v>
      </c>
      <c r="C168" s="55" t="s">
        <v>323</v>
      </c>
      <c r="D168" s="63" t="s">
        <v>149</v>
      </c>
      <c r="E168" s="63" t="s">
        <v>112</v>
      </c>
      <c r="F168" s="55" t="s">
        <v>304</v>
      </c>
      <c r="G168" s="92" t="s">
        <v>305</v>
      </c>
      <c r="H168" s="92" t="s">
        <v>305</v>
      </c>
      <c r="I168" s="54">
        <v>27000</v>
      </c>
      <c r="J168" s="54">
        <v>0</v>
      </c>
      <c r="K168" s="54">
        <v>25</v>
      </c>
      <c r="L168" s="54">
        <f t="shared" si="119"/>
        <v>774.9</v>
      </c>
      <c r="M168" s="54">
        <f t="shared" si="136"/>
        <v>1916.9999999999998</v>
      </c>
      <c r="N168" s="54">
        <f t="shared" ref="N168:N169" si="144">I168*1.1%</f>
        <v>297.00000000000006</v>
      </c>
      <c r="O168" s="54">
        <f t="shared" ref="O168:O169" si="145">I168*3.04%</f>
        <v>820.8</v>
      </c>
      <c r="P168" s="54">
        <f t="shared" ref="P168:P169" si="146">I168*7.09%</f>
        <v>1914.3000000000002</v>
      </c>
      <c r="Q168" s="54">
        <f t="shared" ref="Q168:Q169" si="147">+L168+O168</f>
        <v>1595.6999999999998</v>
      </c>
      <c r="R168" s="54">
        <f t="shared" ref="R168:R169" si="148">SUM(J168+K168+L168+O168)</f>
        <v>1620.6999999999998</v>
      </c>
      <c r="S168" s="54">
        <f t="shared" ref="S168:S169" si="149">SUM(M168+N168+P168)</f>
        <v>4128.3</v>
      </c>
      <c r="T168" s="54">
        <f t="shared" ref="T168:T169" si="150">I168-R168</f>
        <v>25379.3</v>
      </c>
      <c r="U168" s="57" t="s">
        <v>54</v>
      </c>
      <c r="V168" s="42"/>
    </row>
    <row r="169" spans="1:72" s="2" customFormat="1" ht="30" customHeight="1" x14ac:dyDescent="0.25">
      <c r="A169" s="55">
        <v>163</v>
      </c>
      <c r="B169" s="63" t="s">
        <v>269</v>
      </c>
      <c r="C169" s="55" t="s">
        <v>323</v>
      </c>
      <c r="D169" s="63" t="s">
        <v>149</v>
      </c>
      <c r="E169" s="63" t="s">
        <v>112</v>
      </c>
      <c r="F169" s="55" t="s">
        <v>304</v>
      </c>
      <c r="G169" s="92" t="s">
        <v>305</v>
      </c>
      <c r="H169" s="92" t="s">
        <v>305</v>
      </c>
      <c r="I169" s="54">
        <v>40000</v>
      </c>
      <c r="J169" s="54">
        <v>442.65</v>
      </c>
      <c r="K169" s="54">
        <v>25</v>
      </c>
      <c r="L169" s="54">
        <f t="shared" si="119"/>
        <v>1148</v>
      </c>
      <c r="M169" s="54">
        <f t="shared" si="136"/>
        <v>2839.9999999999995</v>
      </c>
      <c r="N169" s="54">
        <f t="shared" si="144"/>
        <v>440.00000000000006</v>
      </c>
      <c r="O169" s="54">
        <f t="shared" si="145"/>
        <v>1216</v>
      </c>
      <c r="P169" s="54">
        <f t="shared" si="146"/>
        <v>2836</v>
      </c>
      <c r="Q169" s="54">
        <f t="shared" si="147"/>
        <v>2364</v>
      </c>
      <c r="R169" s="54">
        <f t="shared" si="148"/>
        <v>2831.65</v>
      </c>
      <c r="S169" s="54">
        <f t="shared" si="149"/>
        <v>6116</v>
      </c>
      <c r="T169" s="54">
        <f t="shared" si="150"/>
        <v>37168.35</v>
      </c>
      <c r="U169" s="57" t="s">
        <v>54</v>
      </c>
      <c r="V169" s="42"/>
    </row>
    <row r="170" spans="1:72" s="2" customFormat="1" ht="30" customHeight="1" x14ac:dyDescent="0.25">
      <c r="A170" s="55">
        <v>164</v>
      </c>
      <c r="B170" s="63" t="s">
        <v>153</v>
      </c>
      <c r="C170" s="55" t="s">
        <v>323</v>
      </c>
      <c r="D170" s="63" t="s">
        <v>152</v>
      </c>
      <c r="E170" s="63" t="s">
        <v>116</v>
      </c>
      <c r="F170" s="55" t="s">
        <v>304</v>
      </c>
      <c r="G170" s="92" t="s">
        <v>305</v>
      </c>
      <c r="H170" s="92" t="s">
        <v>305</v>
      </c>
      <c r="I170" s="54">
        <v>30975</v>
      </c>
      <c r="J170" s="54">
        <v>0</v>
      </c>
      <c r="K170" s="54">
        <v>25</v>
      </c>
      <c r="L170" s="54">
        <f t="shared" si="119"/>
        <v>888.98249999999996</v>
      </c>
      <c r="M170" s="54">
        <f t="shared" si="136"/>
        <v>2199.2249999999999</v>
      </c>
      <c r="N170" s="54">
        <f t="shared" ref="N170:N172" si="151">I170*1.1%</f>
        <v>340.72500000000002</v>
      </c>
      <c r="O170" s="54">
        <f t="shared" ref="O170:O172" si="152">I170*3.04%</f>
        <v>941.64</v>
      </c>
      <c r="P170" s="54">
        <f t="shared" ref="P170:P172" si="153">I170*7.09%</f>
        <v>2196.1275000000001</v>
      </c>
      <c r="Q170" s="54">
        <f t="shared" ref="Q170:Q172" si="154">+L170+O170</f>
        <v>1830.6224999999999</v>
      </c>
      <c r="R170" s="54">
        <f t="shared" ref="R170:R172" si="155">SUM(J170+K170+L170+O170)</f>
        <v>1855.6224999999999</v>
      </c>
      <c r="S170" s="54">
        <f t="shared" ref="S170:S172" si="156">SUM(M170+N170+P170)</f>
        <v>4736.0774999999994</v>
      </c>
      <c r="T170" s="54">
        <f t="shared" ref="T170:T172" si="157">I170-R170</f>
        <v>29119.377499999999</v>
      </c>
      <c r="U170" s="57" t="s">
        <v>54</v>
      </c>
      <c r="V170" s="42"/>
    </row>
    <row r="171" spans="1:72" s="2" customFormat="1" ht="30" customHeight="1" x14ac:dyDescent="0.25">
      <c r="A171" s="55">
        <v>165</v>
      </c>
      <c r="B171" s="63" t="s">
        <v>154</v>
      </c>
      <c r="C171" s="55" t="s">
        <v>323</v>
      </c>
      <c r="D171" s="63" t="s">
        <v>152</v>
      </c>
      <c r="E171" s="63" t="s">
        <v>116</v>
      </c>
      <c r="F171" s="55" t="s">
        <v>304</v>
      </c>
      <c r="G171" s="92" t="s">
        <v>305</v>
      </c>
      <c r="H171" s="92" t="s">
        <v>305</v>
      </c>
      <c r="I171" s="54">
        <v>30975</v>
      </c>
      <c r="J171" s="54">
        <v>0</v>
      </c>
      <c r="K171" s="54">
        <v>25</v>
      </c>
      <c r="L171" s="54">
        <f t="shared" si="119"/>
        <v>888.98249999999996</v>
      </c>
      <c r="M171" s="54">
        <f t="shared" si="136"/>
        <v>2199.2249999999999</v>
      </c>
      <c r="N171" s="54">
        <f t="shared" si="151"/>
        <v>340.72500000000002</v>
      </c>
      <c r="O171" s="54">
        <f t="shared" si="152"/>
        <v>941.64</v>
      </c>
      <c r="P171" s="54">
        <f t="shared" si="153"/>
        <v>2196.1275000000001</v>
      </c>
      <c r="Q171" s="54">
        <f t="shared" si="154"/>
        <v>1830.6224999999999</v>
      </c>
      <c r="R171" s="54">
        <f t="shared" si="155"/>
        <v>1855.6224999999999</v>
      </c>
      <c r="S171" s="54">
        <f t="shared" si="156"/>
        <v>4736.0774999999994</v>
      </c>
      <c r="T171" s="54">
        <f t="shared" si="157"/>
        <v>29119.377499999999</v>
      </c>
      <c r="U171" s="57" t="s">
        <v>54</v>
      </c>
      <c r="V171" s="42"/>
    </row>
    <row r="172" spans="1:72" s="2" customFormat="1" ht="30" customHeight="1" x14ac:dyDescent="0.25">
      <c r="A172" s="55">
        <v>166</v>
      </c>
      <c r="B172" s="63" t="s">
        <v>156</v>
      </c>
      <c r="C172" s="55" t="s">
        <v>322</v>
      </c>
      <c r="D172" s="63" t="s">
        <v>155</v>
      </c>
      <c r="E172" s="63" t="s">
        <v>1</v>
      </c>
      <c r="F172" s="55" t="s">
        <v>304</v>
      </c>
      <c r="G172" s="92" t="s">
        <v>305</v>
      </c>
      <c r="H172" s="92" t="s">
        <v>305</v>
      </c>
      <c r="I172" s="54">
        <v>35000</v>
      </c>
      <c r="J172" s="54">
        <v>0</v>
      </c>
      <c r="K172" s="54">
        <v>25</v>
      </c>
      <c r="L172" s="54">
        <f t="shared" si="119"/>
        <v>1004.5</v>
      </c>
      <c r="M172" s="54">
        <f t="shared" si="136"/>
        <v>2485</v>
      </c>
      <c r="N172" s="54">
        <f t="shared" si="151"/>
        <v>385.00000000000006</v>
      </c>
      <c r="O172" s="54">
        <f t="shared" si="152"/>
        <v>1064</v>
      </c>
      <c r="P172" s="54">
        <f t="shared" si="153"/>
        <v>2481.5</v>
      </c>
      <c r="Q172" s="54">
        <f t="shared" si="154"/>
        <v>2068.5</v>
      </c>
      <c r="R172" s="54">
        <f t="shared" si="155"/>
        <v>2093.5</v>
      </c>
      <c r="S172" s="54">
        <f t="shared" si="156"/>
        <v>5351.5</v>
      </c>
      <c r="T172" s="54">
        <f t="shared" si="157"/>
        <v>32906.5</v>
      </c>
      <c r="U172" s="57" t="s">
        <v>54</v>
      </c>
      <c r="V172" s="42"/>
    </row>
    <row r="173" spans="1:72" s="50" customFormat="1" ht="30" customHeight="1" x14ac:dyDescent="0.25">
      <c r="A173" s="55">
        <v>167</v>
      </c>
      <c r="B173" s="63" t="s">
        <v>314</v>
      </c>
      <c r="C173" s="55" t="s">
        <v>323</v>
      </c>
      <c r="D173" s="63" t="s">
        <v>315</v>
      </c>
      <c r="E173" s="63" t="s">
        <v>112</v>
      </c>
      <c r="F173" s="55" t="s">
        <v>304</v>
      </c>
      <c r="G173" s="92" t="s">
        <v>305</v>
      </c>
      <c r="H173" s="92" t="s">
        <v>305</v>
      </c>
      <c r="I173" s="54">
        <v>40000</v>
      </c>
      <c r="J173" s="54">
        <v>442.65</v>
      </c>
      <c r="K173" s="54">
        <v>25</v>
      </c>
      <c r="L173" s="54">
        <f t="shared" si="119"/>
        <v>1148</v>
      </c>
      <c r="M173" s="54">
        <f t="shared" ref="M173" si="158">I173*7.1%</f>
        <v>2839.9999999999995</v>
      </c>
      <c r="N173" s="54">
        <f t="shared" ref="N173" si="159">I173*1.1%</f>
        <v>440.00000000000006</v>
      </c>
      <c r="O173" s="54">
        <f t="shared" ref="O173" si="160">I173*3.04%</f>
        <v>1216</v>
      </c>
      <c r="P173" s="54">
        <f t="shared" ref="P173" si="161">I173*7.09%</f>
        <v>2836</v>
      </c>
      <c r="Q173" s="54">
        <f t="shared" ref="Q173" si="162">+L173+O173</f>
        <v>2364</v>
      </c>
      <c r="R173" s="54">
        <f t="shared" ref="R173" si="163">SUM(J173+K173+L173+O173)</f>
        <v>2831.65</v>
      </c>
      <c r="S173" s="54">
        <f t="shared" ref="S173" si="164">SUM(M173+N173+P173)</f>
        <v>6116</v>
      </c>
      <c r="T173" s="54">
        <f t="shared" ref="T173" si="165">I173-R173</f>
        <v>37168.35</v>
      </c>
      <c r="U173" s="57" t="s">
        <v>54</v>
      </c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</row>
    <row r="174" spans="1:72" s="2" customFormat="1" ht="30" customHeight="1" x14ac:dyDescent="0.25">
      <c r="A174" s="55">
        <v>168</v>
      </c>
      <c r="B174" s="63" t="s">
        <v>284</v>
      </c>
      <c r="C174" s="55" t="s">
        <v>323</v>
      </c>
      <c r="D174" s="63" t="s">
        <v>285</v>
      </c>
      <c r="E174" s="63" t="s">
        <v>1</v>
      </c>
      <c r="F174" s="55" t="s">
        <v>304</v>
      </c>
      <c r="G174" s="92" t="s">
        <v>305</v>
      </c>
      <c r="H174" s="92" t="s">
        <v>305</v>
      </c>
      <c r="I174" s="54">
        <v>35000</v>
      </c>
      <c r="J174" s="54">
        <v>0</v>
      </c>
      <c r="K174" s="54">
        <v>25</v>
      </c>
      <c r="L174" s="54">
        <f t="shared" si="119"/>
        <v>1004.5</v>
      </c>
      <c r="M174" s="54">
        <f>I174*7.1%</f>
        <v>2485</v>
      </c>
      <c r="N174" s="54">
        <f>I174*1.1%</f>
        <v>385.00000000000006</v>
      </c>
      <c r="O174" s="54">
        <f>I174*3.04%</f>
        <v>1064</v>
      </c>
      <c r="P174" s="54">
        <f>I174*7.09%</f>
        <v>2481.5</v>
      </c>
      <c r="Q174" s="54">
        <f>+L174+O174</f>
        <v>2068.5</v>
      </c>
      <c r="R174" s="54">
        <f>SUM(J174+K174+L174+O174)</f>
        <v>2093.5</v>
      </c>
      <c r="S174" s="54">
        <f>SUM(M174+N174+P174)</f>
        <v>5351.5</v>
      </c>
      <c r="T174" s="54">
        <f>I174-R174</f>
        <v>32906.5</v>
      </c>
      <c r="U174" s="57" t="s">
        <v>54</v>
      </c>
      <c r="V174" s="42"/>
    </row>
    <row r="175" spans="1:72" s="2" customFormat="1" ht="30" customHeight="1" x14ac:dyDescent="0.25">
      <c r="A175" s="55">
        <v>169</v>
      </c>
      <c r="B175" s="63" t="s">
        <v>270</v>
      </c>
      <c r="C175" s="55" t="s">
        <v>322</v>
      </c>
      <c r="D175" s="63" t="s">
        <v>157</v>
      </c>
      <c r="E175" s="63" t="s">
        <v>229</v>
      </c>
      <c r="F175" s="55" t="s">
        <v>304</v>
      </c>
      <c r="G175" s="92" t="s">
        <v>305</v>
      </c>
      <c r="H175" s="92" t="s">
        <v>305</v>
      </c>
      <c r="I175" s="54">
        <v>40000</v>
      </c>
      <c r="J175" s="54">
        <v>442.65</v>
      </c>
      <c r="K175" s="54">
        <v>25</v>
      </c>
      <c r="L175" s="54">
        <f t="shared" si="119"/>
        <v>1148</v>
      </c>
      <c r="M175" s="54">
        <f>I175*7.1%</f>
        <v>2839.9999999999995</v>
      </c>
      <c r="N175" s="54">
        <f>I175*1.1%</f>
        <v>440.00000000000006</v>
      </c>
      <c r="O175" s="54">
        <f>I175*3.04%</f>
        <v>1216</v>
      </c>
      <c r="P175" s="54">
        <f>I175*7.09%</f>
        <v>2836</v>
      </c>
      <c r="Q175" s="54">
        <f>+L175+O175</f>
        <v>2364</v>
      </c>
      <c r="R175" s="54">
        <f>SUM(J175+K175+L175+O175)</f>
        <v>2831.65</v>
      </c>
      <c r="S175" s="54">
        <f>SUM(M175+N175+P175)</f>
        <v>6116</v>
      </c>
      <c r="T175" s="54">
        <f>I175-R175</f>
        <v>37168.35</v>
      </c>
      <c r="U175" s="57" t="s">
        <v>54</v>
      </c>
      <c r="V175" s="42"/>
    </row>
    <row r="176" spans="1:72" s="2" customFormat="1" ht="30" customHeight="1" x14ac:dyDescent="0.25">
      <c r="A176" s="55">
        <v>170</v>
      </c>
      <c r="B176" s="63" t="s">
        <v>158</v>
      </c>
      <c r="C176" s="55" t="s">
        <v>322</v>
      </c>
      <c r="D176" s="63" t="s">
        <v>157</v>
      </c>
      <c r="E176" s="63" t="s">
        <v>52</v>
      </c>
      <c r="F176" s="55" t="s">
        <v>304</v>
      </c>
      <c r="G176" s="92" t="s">
        <v>305</v>
      </c>
      <c r="H176" s="92" t="s">
        <v>305</v>
      </c>
      <c r="I176" s="54">
        <v>40000</v>
      </c>
      <c r="J176" s="54">
        <v>442.65</v>
      </c>
      <c r="K176" s="54">
        <v>25</v>
      </c>
      <c r="L176" s="54">
        <f t="shared" si="119"/>
        <v>1148</v>
      </c>
      <c r="M176" s="54">
        <f>I176*7.1%</f>
        <v>2839.9999999999995</v>
      </c>
      <c r="N176" s="54">
        <f>I176*1.1%</f>
        <v>440.00000000000006</v>
      </c>
      <c r="O176" s="54">
        <f>I176*3.04%</f>
        <v>1216</v>
      </c>
      <c r="P176" s="54">
        <f>I176*7.09%</f>
        <v>2836</v>
      </c>
      <c r="Q176" s="54">
        <f>+L176+O176</f>
        <v>2364</v>
      </c>
      <c r="R176" s="54">
        <f>SUM(J176+K176+L176+O176)</f>
        <v>2831.65</v>
      </c>
      <c r="S176" s="54">
        <f>SUM(M176+N176+P176)</f>
        <v>6116</v>
      </c>
      <c r="T176" s="54">
        <f>I176-R176</f>
        <v>37168.35</v>
      </c>
      <c r="U176" s="57" t="s">
        <v>54</v>
      </c>
      <c r="V176" s="42"/>
    </row>
    <row r="177" spans="1:21" ht="15.75" customHeight="1" x14ac:dyDescent="0.25">
      <c r="A177" s="110" t="s">
        <v>10</v>
      </c>
      <c r="B177" s="110"/>
      <c r="C177" s="110"/>
      <c r="D177" s="71"/>
      <c r="E177" s="71"/>
      <c r="F177" s="90"/>
      <c r="G177" s="90"/>
      <c r="H177" s="90"/>
      <c r="I177" s="72">
        <f>SUM(I7:I176)</f>
        <v>7598375</v>
      </c>
      <c r="J177" s="72">
        <f t="shared" ref="J177:T177" si="166">SUM(J7:J176)</f>
        <v>295662.26000000036</v>
      </c>
      <c r="K177" s="72">
        <f t="shared" si="166"/>
        <v>4250</v>
      </c>
      <c r="L177" s="72">
        <f>SUM(L7:L176)</f>
        <v>218073.36250000019</v>
      </c>
      <c r="M177" s="72">
        <f t="shared" si="166"/>
        <v>539484.62499999953</v>
      </c>
      <c r="N177" s="72">
        <f t="shared" si="166"/>
        <v>83582.125000000087</v>
      </c>
      <c r="O177" s="72">
        <f t="shared" si="166"/>
        <v>230990.6000000003</v>
      </c>
      <c r="P177" s="72">
        <f t="shared" si="166"/>
        <v>538724.78749999986</v>
      </c>
      <c r="Q177" s="72">
        <f t="shared" si="166"/>
        <v>449063.96250000002</v>
      </c>
      <c r="R177" s="72">
        <f t="shared" si="166"/>
        <v>748976.2225000019</v>
      </c>
      <c r="S177" s="72">
        <f t="shared" si="166"/>
        <v>1161791.5374999994</v>
      </c>
      <c r="T177" s="72">
        <f t="shared" si="166"/>
        <v>6849398.7774999961</v>
      </c>
      <c r="U177" s="73"/>
    </row>
    <row r="178" spans="1:21" x14ac:dyDescent="0.25">
      <c r="A178" s="33"/>
      <c r="B178" s="67"/>
      <c r="C178" s="81"/>
      <c r="D178" s="68"/>
      <c r="E178" s="68"/>
      <c r="F178" s="69"/>
      <c r="G178" s="69"/>
      <c r="H178" s="69"/>
      <c r="I178" s="70"/>
      <c r="J178" s="70"/>
      <c r="K178" s="3"/>
      <c r="L178" s="3"/>
      <c r="M178" s="3"/>
      <c r="N178" s="3"/>
      <c r="O178" s="3"/>
      <c r="P178" s="3"/>
      <c r="Q178" s="3"/>
      <c r="R178" s="3"/>
      <c r="S178" s="3"/>
      <c r="T178" s="4"/>
      <c r="U178" s="6"/>
    </row>
    <row r="179" spans="1:21" x14ac:dyDescent="0.25">
      <c r="A179" s="33" t="s">
        <v>11</v>
      </c>
      <c r="B179" s="20"/>
      <c r="C179" s="21"/>
      <c r="D179" s="22"/>
      <c r="E179" s="22"/>
      <c r="F179" s="20"/>
      <c r="G179" s="20"/>
      <c r="H179" s="20"/>
      <c r="I179" s="24"/>
      <c r="J179" s="24"/>
      <c r="K179" s="46"/>
      <c r="L179" s="46"/>
      <c r="M179" s="46"/>
      <c r="N179" s="46"/>
      <c r="O179" s="46"/>
      <c r="P179" s="46"/>
      <c r="Q179" s="46"/>
      <c r="R179" s="46"/>
      <c r="S179" s="46"/>
      <c r="T179" s="47"/>
      <c r="U179" s="6"/>
    </row>
    <row r="180" spans="1:21" ht="24" x14ac:dyDescent="0.25">
      <c r="A180" s="19" t="s">
        <v>12</v>
      </c>
      <c r="B180" s="20"/>
      <c r="C180" s="21"/>
      <c r="D180" s="22"/>
      <c r="E180" s="22"/>
      <c r="F180" s="20"/>
      <c r="G180" s="20"/>
      <c r="H180" s="20"/>
      <c r="I180" s="24">
        <v>187300</v>
      </c>
      <c r="J180" s="58">
        <v>16311.62</v>
      </c>
      <c r="K180" s="3">
        <v>75</v>
      </c>
      <c r="L180" s="62"/>
      <c r="M180" s="3"/>
      <c r="N180" s="3"/>
      <c r="O180" s="59"/>
      <c r="P180" s="3"/>
      <c r="Q180" s="3"/>
      <c r="R180" s="3"/>
      <c r="S180" s="3"/>
      <c r="T180" s="4"/>
      <c r="U180" s="6"/>
    </row>
    <row r="181" spans="1:21" ht="24" x14ac:dyDescent="0.25">
      <c r="A181" s="19" t="s">
        <v>13</v>
      </c>
      <c r="B181" s="20"/>
      <c r="C181" s="21"/>
      <c r="D181" s="22"/>
      <c r="E181" s="22"/>
      <c r="F181" s="20"/>
      <c r="G181" s="20"/>
      <c r="H181" s="20"/>
      <c r="I181" s="24">
        <v>7411075</v>
      </c>
      <c r="J181" s="24">
        <v>279350.64</v>
      </c>
      <c r="K181" s="3">
        <v>4175</v>
      </c>
      <c r="L181" s="62"/>
      <c r="M181" s="3"/>
      <c r="N181" s="3"/>
      <c r="O181" s="59"/>
      <c r="P181" s="3"/>
      <c r="Q181" s="3"/>
      <c r="R181" s="3"/>
      <c r="S181" s="3"/>
      <c r="T181" s="4"/>
      <c r="U181" s="6"/>
    </row>
    <row r="182" spans="1:21" ht="24" x14ac:dyDescent="0.25">
      <c r="A182" s="19" t="s">
        <v>14</v>
      </c>
      <c r="B182" s="20"/>
      <c r="C182" s="21"/>
      <c r="D182" s="22"/>
      <c r="E182" s="22"/>
      <c r="F182" s="20"/>
      <c r="G182" s="20"/>
      <c r="H182" s="20"/>
      <c r="I182" s="24">
        <f>SUM(I180:I181)</f>
        <v>7598375</v>
      </c>
      <c r="J182" s="24">
        <f>SUM(J180:J181)</f>
        <v>295662.26</v>
      </c>
      <c r="K182" s="3">
        <f>SUM(K180:K181)</f>
        <v>4250</v>
      </c>
      <c r="L182" s="62"/>
      <c r="M182" s="3"/>
      <c r="N182" s="3"/>
      <c r="O182" s="60"/>
      <c r="P182" s="3"/>
      <c r="Q182" s="3"/>
      <c r="R182" s="61"/>
      <c r="S182" s="3"/>
      <c r="T182" s="4"/>
      <c r="U182" s="6"/>
    </row>
    <row r="183" spans="1:21" x14ac:dyDescent="0.25">
      <c r="A183" s="19" t="s">
        <v>335</v>
      </c>
      <c r="B183" s="20"/>
      <c r="C183" s="21"/>
      <c r="D183" s="22"/>
      <c r="E183" s="22"/>
      <c r="F183" s="20"/>
      <c r="G183" s="20"/>
      <c r="H183" s="20"/>
      <c r="I183" s="24"/>
      <c r="J183" s="24"/>
      <c r="K183" s="3"/>
      <c r="L183" s="3"/>
      <c r="M183" s="3"/>
      <c r="N183" s="3"/>
      <c r="O183" s="3"/>
      <c r="P183" s="3"/>
      <c r="Q183" s="3"/>
      <c r="R183" s="3"/>
      <c r="S183" s="3"/>
      <c r="T183" s="4"/>
      <c r="U183" s="6"/>
    </row>
    <row r="184" spans="1:21" ht="17.25" thickBot="1" x14ac:dyDescent="0.3">
      <c r="A184" s="7"/>
      <c r="B184" s="8"/>
      <c r="C184" s="82"/>
      <c r="D184" s="9"/>
      <c r="E184" s="9"/>
      <c r="F184" s="10"/>
      <c r="G184" s="10"/>
      <c r="H184" s="10"/>
      <c r="I184" s="8"/>
      <c r="J184" s="8"/>
      <c r="K184" s="11"/>
      <c r="L184" s="11"/>
      <c r="M184" s="11"/>
      <c r="N184" s="11"/>
      <c r="O184" s="11"/>
      <c r="P184" s="11"/>
      <c r="Q184" s="11"/>
      <c r="R184" s="11"/>
      <c r="S184" s="11"/>
      <c r="T184" s="12"/>
      <c r="U184" s="13"/>
    </row>
    <row r="185" spans="1:21" x14ac:dyDescent="0.25">
      <c r="A185" s="14"/>
      <c r="B185" s="4"/>
      <c r="C185" s="83"/>
      <c r="E185" s="5"/>
      <c r="F185" s="83"/>
      <c r="G185" s="83"/>
      <c r="H185" s="83"/>
      <c r="I185" s="5"/>
      <c r="J185" s="5"/>
      <c r="K185" s="5"/>
      <c r="L185" s="5"/>
      <c r="M185" s="4"/>
      <c r="N185" s="4"/>
      <c r="O185" s="4"/>
      <c r="P185" s="4"/>
      <c r="Q185" s="4"/>
      <c r="R185" s="4"/>
      <c r="S185" s="4"/>
      <c r="T185" s="4"/>
      <c r="U185" s="6"/>
    </row>
    <row r="186" spans="1:21" s="30" customFormat="1" ht="87" customHeight="1" x14ac:dyDescent="0.3">
      <c r="A186" s="26"/>
      <c r="B186" s="27"/>
      <c r="C186" s="93" t="s">
        <v>19</v>
      </c>
      <c r="D186" s="93"/>
      <c r="E186" s="29"/>
      <c r="F186" s="93" t="s">
        <v>20</v>
      </c>
      <c r="G186" s="93"/>
      <c r="H186" s="93"/>
      <c r="I186" s="93"/>
      <c r="J186" s="29"/>
      <c r="K186" s="29"/>
      <c r="L186" s="29"/>
      <c r="N186" s="93" t="s">
        <v>46</v>
      </c>
      <c r="O186" s="93"/>
      <c r="P186" s="93"/>
      <c r="Q186" s="29"/>
      <c r="R186" s="31"/>
      <c r="S186" s="31"/>
      <c r="T186" s="31"/>
      <c r="U186" s="32"/>
    </row>
    <row r="187" spans="1:21" s="30" customFormat="1" ht="19.5" customHeight="1" x14ac:dyDescent="0.3">
      <c r="A187" s="27"/>
      <c r="B187" s="27"/>
      <c r="C187" s="94" t="s">
        <v>336</v>
      </c>
      <c r="D187" s="94"/>
      <c r="E187" s="28"/>
      <c r="F187" s="97" t="s">
        <v>338</v>
      </c>
      <c r="G187" s="97"/>
      <c r="H187" s="97"/>
      <c r="I187" s="97"/>
      <c r="J187" s="45"/>
      <c r="K187" s="29"/>
      <c r="L187" s="29"/>
      <c r="N187" s="41"/>
      <c r="O187" s="41"/>
      <c r="P187" s="29"/>
      <c r="Q187" s="29"/>
      <c r="R187" s="31"/>
      <c r="S187" s="31"/>
      <c r="T187" s="31"/>
      <c r="U187" s="31"/>
    </row>
    <row r="188" spans="1:21" s="30" customFormat="1" ht="20.25" customHeight="1" x14ac:dyDescent="0.3">
      <c r="A188" s="27"/>
      <c r="B188" s="27"/>
      <c r="C188" s="95" t="s">
        <v>337</v>
      </c>
      <c r="D188" s="95"/>
      <c r="E188" s="28"/>
      <c r="F188" s="95" t="s">
        <v>160</v>
      </c>
      <c r="G188" s="95"/>
      <c r="H188" s="95"/>
      <c r="I188" s="95"/>
      <c r="J188" s="45"/>
      <c r="K188" s="29"/>
      <c r="L188" s="29"/>
      <c r="N188" s="41"/>
      <c r="O188" s="41"/>
      <c r="P188" s="29"/>
      <c r="Q188" s="29"/>
      <c r="R188" s="31"/>
      <c r="S188" s="31"/>
      <c r="T188" s="31"/>
      <c r="U188" s="31"/>
    </row>
    <row r="189" spans="1:21" ht="20.25" x14ac:dyDescent="0.25">
      <c r="C189" s="96" t="s">
        <v>159</v>
      </c>
      <c r="D189" s="96"/>
      <c r="F189" s="96" t="s">
        <v>159</v>
      </c>
      <c r="G189" s="96"/>
      <c r="H189" s="96"/>
      <c r="I189" s="96"/>
    </row>
    <row r="191" spans="1:21" ht="18" customHeight="1" x14ac:dyDescent="0.35">
      <c r="A191" s="14"/>
      <c r="B191" s="4"/>
      <c r="C191" s="89"/>
      <c r="D191" s="34"/>
      <c r="E191" s="5"/>
      <c r="F191" s="84"/>
      <c r="G191" s="84"/>
      <c r="H191" s="84"/>
      <c r="I191" s="44"/>
      <c r="J191" s="3"/>
      <c r="K191" s="3"/>
      <c r="L191" s="3"/>
      <c r="N191" s="37"/>
      <c r="O191" s="39"/>
      <c r="P191" s="40"/>
      <c r="Q191" s="40"/>
      <c r="R191" s="4"/>
      <c r="S191" s="4"/>
      <c r="T191" s="4"/>
      <c r="U191" s="6"/>
    </row>
    <row r="192" spans="1:21" ht="19.5" customHeight="1" x14ac:dyDescent="0.25">
      <c r="A192" s="14"/>
      <c r="B192" s="4"/>
      <c r="C192" s="85"/>
      <c r="D192" s="36"/>
      <c r="E192" s="5"/>
      <c r="F192" s="89"/>
      <c r="G192" s="89"/>
      <c r="H192" s="89"/>
      <c r="I192" s="5"/>
      <c r="J192" s="3"/>
      <c r="K192" s="3"/>
      <c r="L192" s="3"/>
      <c r="N192" s="39"/>
      <c r="O192" s="38"/>
      <c r="P192" s="35"/>
      <c r="Q192" s="5"/>
      <c r="R192" s="4"/>
      <c r="S192" s="4"/>
      <c r="T192" s="4"/>
      <c r="U192" s="6"/>
    </row>
    <row r="193" spans="1:23" ht="17.25" thickBot="1" x14ac:dyDescent="0.3">
      <c r="A193" s="16"/>
      <c r="B193" s="12"/>
      <c r="C193" s="86"/>
      <c r="D193" s="17"/>
      <c r="E193" s="17"/>
      <c r="F193" s="86"/>
      <c r="G193" s="86"/>
      <c r="H193" s="86"/>
      <c r="I193" s="17"/>
      <c r="J193" s="11"/>
      <c r="K193" s="11"/>
      <c r="L193" s="11"/>
      <c r="M193" s="11"/>
      <c r="N193" s="11"/>
      <c r="O193" s="11"/>
      <c r="P193" s="11"/>
      <c r="Q193" s="12"/>
      <c r="R193" s="12"/>
      <c r="S193" s="12"/>
      <c r="T193" s="12"/>
      <c r="U193" s="13"/>
    </row>
    <row r="194" spans="1:23" x14ac:dyDescent="0.25">
      <c r="D194" s="18"/>
      <c r="F194" s="87"/>
      <c r="G194" s="87"/>
      <c r="H194" s="87"/>
      <c r="I194" s="18"/>
      <c r="J194" s="23"/>
      <c r="K194" s="3"/>
      <c r="L194" s="3"/>
      <c r="M194" s="3"/>
      <c r="N194" s="3"/>
      <c r="O194" s="3"/>
      <c r="P194" s="3"/>
      <c r="Q194" s="4"/>
      <c r="R194" s="4"/>
      <c r="S194" s="4"/>
      <c r="T194" s="4"/>
      <c r="U194" s="4"/>
      <c r="V194" s="4"/>
    </row>
    <row r="195" spans="1:23" x14ac:dyDescent="0.25">
      <c r="D195" s="18"/>
      <c r="F195" s="87"/>
      <c r="G195" s="87"/>
      <c r="H195" s="87"/>
      <c r="I195" s="18"/>
      <c r="J195" s="23"/>
      <c r="K195" s="3"/>
      <c r="L195" s="25"/>
      <c r="M195" s="3"/>
      <c r="N195" s="3"/>
      <c r="O195" s="25"/>
      <c r="P195" s="3"/>
      <c r="Q195" s="4"/>
      <c r="R195" s="4"/>
      <c r="S195" s="4"/>
      <c r="T195" s="4"/>
      <c r="U195" s="4"/>
      <c r="V195" s="4"/>
    </row>
    <row r="196" spans="1:23" x14ac:dyDescent="0.25">
      <c r="C196" s="83"/>
      <c r="E196" s="5"/>
      <c r="F196" s="83"/>
      <c r="G196" s="83"/>
      <c r="H196" s="83"/>
      <c r="I196" s="5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x14ac:dyDescent="0.25">
      <c r="C197" s="83"/>
      <c r="E197" s="5"/>
      <c r="F197" s="3"/>
      <c r="G197" s="3"/>
      <c r="H197" s="3"/>
      <c r="I197" s="4"/>
      <c r="J197" s="4"/>
      <c r="K197" s="4"/>
      <c r="L197" s="4"/>
      <c r="M197" s="4"/>
      <c r="N197" s="4"/>
      <c r="O197" s="15"/>
      <c r="P197" s="4"/>
      <c r="Q197" s="4"/>
      <c r="R197" s="4"/>
      <c r="S197" s="4"/>
      <c r="T197" s="4"/>
      <c r="U197" s="4"/>
      <c r="V197" s="4"/>
      <c r="W197" s="4"/>
    </row>
    <row r="198" spans="1:23" x14ac:dyDescent="0.25">
      <c r="C198" s="83"/>
      <c r="E198" s="5"/>
      <c r="F198" s="3"/>
      <c r="G198" s="3"/>
      <c r="H198" s="3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x14ac:dyDescent="0.25">
      <c r="C199" s="83"/>
      <c r="E199" s="5"/>
      <c r="F199" s="3"/>
      <c r="G199" s="3"/>
      <c r="H199" s="3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x14ac:dyDescent="0.25">
      <c r="C200" s="83"/>
      <c r="E200" s="5"/>
      <c r="F200" s="3"/>
      <c r="G200" s="3"/>
      <c r="H200" s="3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</sheetData>
  <sortState ref="C14:V77">
    <sortCondition ref="D14:D77"/>
  </sortState>
  <mergeCells count="34">
    <mergeCell ref="A177:C177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4:C6"/>
    <mergeCell ref="D4:D6"/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N186:P186"/>
    <mergeCell ref="C187:D187"/>
    <mergeCell ref="C188:D188"/>
    <mergeCell ref="C189:D189"/>
    <mergeCell ref="C186:D186"/>
    <mergeCell ref="F187:I187"/>
    <mergeCell ref="F188:I188"/>
    <mergeCell ref="F189:I189"/>
    <mergeCell ref="F186:I186"/>
  </mergeCells>
  <phoneticPr fontId="18" type="noConversion"/>
  <conditionalFormatting sqref="C178:C184">
    <cfRule type="duplicateValues" dxfId="22" priority="664"/>
  </conditionalFormatting>
  <conditionalFormatting sqref="D193:I196 I191:I192 E191:E192">
    <cfRule type="duplicateValues" dxfId="21" priority="31"/>
  </conditionalFormatting>
  <conditionalFormatting sqref="D185">
    <cfRule type="duplicateValues" dxfId="20" priority="27"/>
  </conditionalFormatting>
  <conditionalFormatting sqref="E185:E188">
    <cfRule type="duplicateValues" dxfId="19" priority="26"/>
  </conditionalFormatting>
  <conditionalFormatting sqref="C185:C186">
    <cfRule type="duplicateValues" dxfId="18" priority="25"/>
  </conditionalFormatting>
  <conditionalFormatting sqref="F185">
    <cfRule type="duplicateValues" dxfId="17" priority="19"/>
  </conditionalFormatting>
  <conditionalFormatting sqref="F186">
    <cfRule type="duplicateValues" dxfId="16" priority="18"/>
  </conditionalFormatting>
  <conditionalFormatting sqref="G185:L185 J186:L188">
    <cfRule type="duplicateValues" dxfId="15" priority="17"/>
  </conditionalFormatting>
  <conditionalFormatting sqref="Q192">
    <cfRule type="duplicateValues" dxfId="14" priority="15"/>
  </conditionalFormatting>
  <conditionalFormatting sqref="N186:N188">
    <cfRule type="duplicateValues" dxfId="13" priority="11"/>
  </conditionalFormatting>
  <conditionalFormatting sqref="P187:Q188 Q186">
    <cfRule type="duplicateValues" dxfId="12" priority="10"/>
  </conditionalFormatting>
  <conditionalFormatting sqref="B123:B124">
    <cfRule type="duplicateValues" dxfId="11" priority="6"/>
  </conditionalFormatting>
  <conditionalFormatting sqref="B123:B124">
    <cfRule type="duplicateValues" dxfId="10" priority="7"/>
  </conditionalFormatting>
  <conditionalFormatting sqref="B191:B1048576 B178:B188 A177 B1:B3">
    <cfRule type="duplicateValues" dxfId="9" priority="3142"/>
  </conditionalFormatting>
  <conditionalFormatting sqref="B191:B1048576 B1:B3 B177:B188">
    <cfRule type="duplicateValues" dxfId="8" priority="3183"/>
  </conditionalFormatting>
  <conditionalFormatting sqref="B38:B39 B41">
    <cfRule type="duplicateValues" dxfId="7" priority="3254"/>
  </conditionalFormatting>
  <conditionalFormatting sqref="C4:C6">
    <cfRule type="duplicateValues" dxfId="6" priority="3380" stopIfTrue="1"/>
    <cfRule type="duplicateValues" dxfId="5" priority="3381" stopIfTrue="1"/>
  </conditionalFormatting>
  <conditionalFormatting sqref="B4:B6">
    <cfRule type="duplicateValues" dxfId="4" priority="3382" stopIfTrue="1"/>
    <cfRule type="duplicateValues" dxfId="3" priority="3383" stopIfTrue="1"/>
  </conditionalFormatting>
  <conditionalFormatting sqref="B4:B6">
    <cfRule type="duplicateValues" dxfId="2" priority="3384"/>
  </conditionalFormatting>
  <conditionalFormatting sqref="C193:C1048576 C178:C184 C1:C6 B7:B72 B125:B176 B74:B122">
    <cfRule type="duplicateValues" dxfId="1" priority="3606"/>
  </conditionalFormatting>
  <conditionalFormatting sqref="B125:B176 B7:B72 B74:B122">
    <cfRule type="duplicateValues" dxfId="0" priority="3664"/>
  </conditionalFormatting>
  <printOptions horizontalCentered="1"/>
  <pageMargins left="0" right="0" top="0.39370078740157483" bottom="0.39370078740157483" header="0" footer="0"/>
  <pageSetup paperSize="5" scale="39" orientation="landscape" r:id="rId1"/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CONTRATADOS OCTUBRE 2021</vt:lpstr>
      <vt:lpstr>'MT CONTRATADOS OCTUBRE 2021'!Área_de_impresión</vt:lpstr>
      <vt:lpstr>'MT CONTRATADOS OCTUBRE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2021-11-09T19:37:52Z</cp:lastPrinted>
  <dcterms:created xsi:type="dcterms:W3CDTF">2018-09-18T20:01:26Z</dcterms:created>
  <dcterms:modified xsi:type="dcterms:W3CDTF">2021-11-09T19:40:16Z</dcterms:modified>
</cp:coreProperties>
</file>